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K:\Inter-Services\DDD-DCP-DEPIL\DDD-DEPIL-DCP\DECHETS LEGERS D'EMBALLAGE\DCP-DCE\COPIE 30-01-26\"/>
    </mc:Choice>
  </mc:AlternateContent>
  <xr:revisionPtr revIDLastSave="0" documentId="8_{22FDC1BD-924C-45FE-87B7-7B4103B10B76}" xr6:coauthVersionLast="47" xr6:coauthVersionMax="47" xr10:uidLastSave="{00000000-0000-0000-0000-000000000000}"/>
  <bookViews>
    <workbookView xWindow="28680" yWindow="-120" windowWidth="29040" windowHeight="15720" activeTab="4" xr2:uid="{00000000-000D-0000-FFFF-FFFF00000000}"/>
  </bookViews>
  <sheets>
    <sheet name="BPU" sheetId="1" r:id="rId1"/>
    <sheet name="LOC-ENT-MAINT" sheetId="2" r:id="rId2"/>
    <sheet name="COLLECTE" sheetId="5" r:id="rId3"/>
    <sheet name="TRAITEMENT" sheetId="9" r:id="rId4"/>
    <sheet name="SYNTHESE SCENARIO" sheetId="8" r:id="rId5"/>
  </sheets>
  <definedNames>
    <definedName name="_xlnm.Print_Area" localSheetId="0">BPU!$A$1:$K$20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5" i="8" l="1"/>
  <c r="H5" i="9"/>
  <c r="D5" i="5"/>
  <c r="K5" i="2"/>
  <c r="K49" i="9"/>
  <c r="K48" i="9"/>
  <c r="K47" i="9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J49" i="9"/>
  <c r="J48" i="9"/>
  <c r="J47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I49" i="9"/>
  <c r="I48" i="9"/>
  <c r="I47" i="9"/>
  <c r="I46" i="9"/>
  <c r="I45" i="9"/>
  <c r="I44" i="9"/>
  <c r="I43" i="9"/>
  <c r="I42" i="9"/>
  <c r="I41" i="9"/>
  <c r="I40" i="9"/>
  <c r="I39" i="9"/>
  <c r="I38" i="9"/>
  <c r="I37" i="9"/>
  <c r="I36" i="9"/>
  <c r="I35" i="9"/>
  <c r="I34" i="9"/>
  <c r="I33" i="9"/>
  <c r="I32" i="9"/>
  <c r="I31" i="9"/>
  <c r="I30" i="9"/>
  <c r="I29" i="9"/>
  <c r="I28" i="9"/>
  <c r="I27" i="9"/>
  <c r="I26" i="9"/>
  <c r="I25" i="9"/>
  <c r="I24" i="9"/>
  <c r="I23" i="9"/>
  <c r="I22" i="9"/>
  <c r="I21" i="9"/>
  <c r="I20" i="9"/>
  <c r="I19" i="9"/>
  <c r="I18" i="9"/>
  <c r="I17" i="9"/>
  <c r="I16" i="9"/>
  <c r="I15" i="9"/>
  <c r="I14" i="9"/>
  <c r="I13" i="9"/>
  <c r="I12" i="9"/>
  <c r="I11" i="9"/>
  <c r="I10" i="9"/>
  <c r="I9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B52" i="9"/>
  <c r="C52" i="9"/>
  <c r="D52" i="9"/>
  <c r="E52" i="9"/>
  <c r="B51" i="9"/>
  <c r="C51" i="9"/>
  <c r="D51" i="9"/>
  <c r="E51" i="9"/>
  <c r="B50" i="9"/>
  <c r="C50" i="9"/>
  <c r="D50" i="9"/>
  <c r="E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L15" i="9" l="1"/>
  <c r="M15" i="9" s="1"/>
  <c r="N15" i="9" s="1"/>
  <c r="L23" i="9"/>
  <c r="M23" i="9" s="1"/>
  <c r="N23" i="9" s="1"/>
  <c r="L31" i="9"/>
  <c r="M31" i="9" s="1"/>
  <c r="N31" i="9" s="1"/>
  <c r="L39" i="9"/>
  <c r="M39" i="9" s="1"/>
  <c r="N39" i="9" s="1"/>
  <c r="L47" i="9"/>
  <c r="M47" i="9" s="1"/>
  <c r="N47" i="9" s="1"/>
  <c r="L16" i="9"/>
  <c r="M16" i="9" s="1"/>
  <c r="N16" i="9" s="1"/>
  <c r="L24" i="9"/>
  <c r="M24" i="9" s="1"/>
  <c r="N24" i="9" s="1"/>
  <c r="L41" i="9"/>
  <c r="M41" i="9" s="1"/>
  <c r="N41" i="9" s="1"/>
  <c r="L14" i="9"/>
  <c r="M14" i="9" s="1"/>
  <c r="N14" i="9" s="1"/>
  <c r="L22" i="9"/>
  <c r="M22" i="9" s="1"/>
  <c r="N22" i="9" s="1"/>
  <c r="L30" i="9"/>
  <c r="M30" i="9" s="1"/>
  <c r="N30" i="9" s="1"/>
  <c r="L38" i="9"/>
  <c r="M38" i="9" s="1"/>
  <c r="N38" i="9" s="1"/>
  <c r="L46" i="9"/>
  <c r="M46" i="9" s="1"/>
  <c r="N46" i="9" s="1"/>
  <c r="K18" i="2"/>
  <c r="K42" i="2"/>
  <c r="L48" i="9"/>
  <c r="M48" i="9" s="1"/>
  <c r="N48" i="9" s="1"/>
  <c r="K26" i="2"/>
  <c r="L10" i="9"/>
  <c r="M10" i="9" s="1"/>
  <c r="N10" i="9" s="1"/>
  <c r="L18" i="9"/>
  <c r="M18" i="9" s="1"/>
  <c r="N18" i="9" s="1"/>
  <c r="L26" i="9"/>
  <c r="M26" i="9" s="1"/>
  <c r="N26" i="9" s="1"/>
  <c r="L34" i="9"/>
  <c r="M34" i="9" s="1"/>
  <c r="N34" i="9" s="1"/>
  <c r="L42" i="9"/>
  <c r="M42" i="9" s="1"/>
  <c r="N42" i="9" s="1"/>
  <c r="L9" i="9"/>
  <c r="M9" i="9" s="1"/>
  <c r="N9" i="9" s="1"/>
  <c r="L17" i="9"/>
  <c r="M17" i="9" s="1"/>
  <c r="N17" i="9" s="1"/>
  <c r="L49" i="9"/>
  <c r="M49" i="9" s="1"/>
  <c r="N49" i="9" s="1"/>
  <c r="L40" i="9"/>
  <c r="M40" i="9" s="1"/>
  <c r="N40" i="9" s="1"/>
  <c r="L13" i="9"/>
  <c r="M13" i="9" s="1"/>
  <c r="N13" i="9" s="1"/>
  <c r="L21" i="9"/>
  <c r="M21" i="9" s="1"/>
  <c r="N21" i="9" s="1"/>
  <c r="L29" i="9"/>
  <c r="M29" i="9" s="1"/>
  <c r="N29" i="9" s="1"/>
  <c r="L37" i="9"/>
  <c r="M37" i="9" s="1"/>
  <c r="N37" i="9" s="1"/>
  <c r="L45" i="9"/>
  <c r="M45" i="9" s="1"/>
  <c r="N45" i="9" s="1"/>
  <c r="L32" i="9"/>
  <c r="M32" i="9" s="1"/>
  <c r="N32" i="9" s="1"/>
  <c r="L25" i="9"/>
  <c r="M25" i="9" s="1"/>
  <c r="N25" i="9" s="1"/>
  <c r="L33" i="9"/>
  <c r="M33" i="9" s="1"/>
  <c r="N33" i="9" s="1"/>
  <c r="L11" i="9"/>
  <c r="M11" i="9" s="1"/>
  <c r="N11" i="9" s="1"/>
  <c r="L19" i="9"/>
  <c r="M19" i="9" s="1"/>
  <c r="N19" i="9" s="1"/>
  <c r="L27" i="9"/>
  <c r="M27" i="9" s="1"/>
  <c r="N27" i="9" s="1"/>
  <c r="L35" i="9"/>
  <c r="M35" i="9" s="1"/>
  <c r="N35" i="9" s="1"/>
  <c r="L43" i="9"/>
  <c r="M43" i="9" s="1"/>
  <c r="N43" i="9" s="1"/>
  <c r="L12" i="9"/>
  <c r="M12" i="9" s="1"/>
  <c r="N12" i="9" s="1"/>
  <c r="L20" i="9"/>
  <c r="M20" i="9" s="1"/>
  <c r="N20" i="9" s="1"/>
  <c r="L28" i="9"/>
  <c r="M28" i="9" s="1"/>
  <c r="N28" i="9" s="1"/>
  <c r="L36" i="9"/>
  <c r="M36" i="9" s="1"/>
  <c r="N36" i="9" s="1"/>
  <c r="L44" i="9"/>
  <c r="M44" i="9" s="1"/>
  <c r="N44" i="9" s="1"/>
  <c r="K16" i="2"/>
  <c r="K24" i="2"/>
  <c r="K32" i="2"/>
  <c r="K40" i="2"/>
  <c r="K48" i="2"/>
  <c r="K15" i="2"/>
  <c r="K31" i="2"/>
  <c r="K39" i="2"/>
  <c r="K47" i="2"/>
  <c r="F52" i="9"/>
  <c r="F50" i="9"/>
  <c r="F51" i="9"/>
  <c r="K13" i="2"/>
  <c r="K21" i="2"/>
  <c r="K29" i="2"/>
  <c r="K10" i="2"/>
  <c r="K34" i="2"/>
  <c r="K37" i="2"/>
  <c r="K45" i="2"/>
  <c r="K14" i="2"/>
  <c r="K22" i="2"/>
  <c r="K30" i="2"/>
  <c r="K38" i="2"/>
  <c r="K46" i="2"/>
  <c r="K12" i="2"/>
  <c r="K20" i="2"/>
  <c r="K28" i="2"/>
  <c r="K36" i="2"/>
  <c r="K44" i="2"/>
  <c r="K9" i="2"/>
  <c r="K17" i="2"/>
  <c r="K25" i="2"/>
  <c r="K33" i="2"/>
  <c r="K41" i="2"/>
  <c r="K49" i="2"/>
  <c r="K23" i="2"/>
  <c r="K11" i="2"/>
  <c r="K19" i="2"/>
  <c r="K27" i="2"/>
  <c r="K35" i="2"/>
  <c r="K43" i="2"/>
  <c r="B51" i="2" l="1"/>
  <c r="C51" i="2"/>
  <c r="D51" i="2"/>
  <c r="E51" i="2"/>
  <c r="B50" i="2"/>
  <c r="C50" i="2"/>
  <c r="D50" i="2"/>
  <c r="E50" i="2"/>
  <c r="E52" i="2"/>
  <c r="D52" i="2"/>
  <c r="C52" i="2"/>
  <c r="B52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51" i="2" l="1"/>
  <c r="F50" i="2"/>
  <c r="F52" i="2"/>
  <c r="B51" i="5" l="1"/>
  <c r="B50" i="5"/>
  <c r="F11" i="8" l="1"/>
  <c r="F10" i="8"/>
  <c r="F9" i="8"/>
  <c r="D10" i="5"/>
  <c r="E10" i="5" s="1"/>
  <c r="F10" i="5" s="1"/>
  <c r="G10" i="5" s="1"/>
  <c r="D11" i="5"/>
  <c r="E11" i="5" s="1"/>
  <c r="D12" i="5"/>
  <c r="E12" i="5" s="1"/>
  <c r="F12" i="5" s="1"/>
  <c r="G12" i="5" s="1"/>
  <c r="D13" i="5"/>
  <c r="E13" i="5" s="1"/>
  <c r="F13" i="5" s="1"/>
  <c r="G13" i="5" s="1"/>
  <c r="D14" i="5"/>
  <c r="E14" i="5" s="1"/>
  <c r="D15" i="5"/>
  <c r="E15" i="5" s="1"/>
  <c r="D16" i="5"/>
  <c r="E16" i="5" s="1"/>
  <c r="D17" i="5"/>
  <c r="E17" i="5" s="1"/>
  <c r="F17" i="5" s="1"/>
  <c r="G17" i="5" s="1"/>
  <c r="D18" i="5"/>
  <c r="E18" i="5" s="1"/>
  <c r="D19" i="5"/>
  <c r="E19" i="5" s="1"/>
  <c r="D20" i="5"/>
  <c r="E20" i="5" s="1"/>
  <c r="D21" i="5"/>
  <c r="E21" i="5" s="1"/>
  <c r="F21" i="5" s="1"/>
  <c r="G21" i="5" s="1"/>
  <c r="D22" i="5"/>
  <c r="E22" i="5" s="1"/>
  <c r="D23" i="5"/>
  <c r="E23" i="5" s="1"/>
  <c r="D24" i="5"/>
  <c r="E24" i="5" s="1"/>
  <c r="D25" i="5"/>
  <c r="E25" i="5" s="1"/>
  <c r="F25" i="5" s="1"/>
  <c r="G25" i="5" s="1"/>
  <c r="D26" i="5"/>
  <c r="E26" i="5" s="1"/>
  <c r="D27" i="5"/>
  <c r="E27" i="5" s="1"/>
  <c r="D28" i="5"/>
  <c r="E28" i="5" s="1"/>
  <c r="D29" i="5"/>
  <c r="E29" i="5" s="1"/>
  <c r="F29" i="5" s="1"/>
  <c r="G29" i="5" s="1"/>
  <c r="D30" i="5"/>
  <c r="E30" i="5" s="1"/>
  <c r="D31" i="5"/>
  <c r="E31" i="5" s="1"/>
  <c r="D32" i="5"/>
  <c r="E32" i="5" s="1"/>
  <c r="D33" i="5"/>
  <c r="E33" i="5" s="1"/>
  <c r="F33" i="5" s="1"/>
  <c r="G33" i="5" s="1"/>
  <c r="D34" i="5"/>
  <c r="E34" i="5" s="1"/>
  <c r="D35" i="5"/>
  <c r="E35" i="5" s="1"/>
  <c r="D36" i="5"/>
  <c r="E36" i="5" s="1"/>
  <c r="D37" i="5"/>
  <c r="E37" i="5" s="1"/>
  <c r="F37" i="5" s="1"/>
  <c r="G37" i="5" s="1"/>
  <c r="D38" i="5"/>
  <c r="E38" i="5" s="1"/>
  <c r="D39" i="5"/>
  <c r="E39" i="5" s="1"/>
  <c r="F39" i="5" s="1"/>
  <c r="G39" i="5" s="1"/>
  <c r="D40" i="5"/>
  <c r="E40" i="5" s="1"/>
  <c r="F40" i="5" s="1"/>
  <c r="G40" i="5" s="1"/>
  <c r="D41" i="5"/>
  <c r="E41" i="5" s="1"/>
  <c r="F41" i="5" s="1"/>
  <c r="G41" i="5" s="1"/>
  <c r="D42" i="5"/>
  <c r="E42" i="5" s="1"/>
  <c r="D43" i="5"/>
  <c r="E43" i="5" s="1"/>
  <c r="D44" i="5"/>
  <c r="E44" i="5" s="1"/>
  <c r="F44" i="5" s="1"/>
  <c r="G44" i="5" s="1"/>
  <c r="D45" i="5"/>
  <c r="E45" i="5" s="1"/>
  <c r="F45" i="5" s="1"/>
  <c r="G45" i="5" s="1"/>
  <c r="D46" i="5"/>
  <c r="E46" i="5" s="1"/>
  <c r="D47" i="5"/>
  <c r="E47" i="5" s="1"/>
  <c r="D48" i="5"/>
  <c r="E48" i="5" s="1"/>
  <c r="D49" i="5"/>
  <c r="E49" i="5" s="1"/>
  <c r="F49" i="5" s="1"/>
  <c r="G49" i="5" s="1"/>
  <c r="D9" i="5"/>
  <c r="E9" i="5" s="1"/>
  <c r="L12" i="2"/>
  <c r="M12" i="2" s="1"/>
  <c r="L16" i="2"/>
  <c r="M16" i="2" s="1"/>
  <c r="L20" i="2"/>
  <c r="M20" i="2" s="1"/>
  <c r="L24" i="2"/>
  <c r="M24" i="2" s="1"/>
  <c r="L28" i="2"/>
  <c r="M28" i="2" s="1"/>
  <c r="L32" i="2"/>
  <c r="M32" i="2" s="1"/>
  <c r="L36" i="2"/>
  <c r="M36" i="2" s="1"/>
  <c r="L40" i="2"/>
  <c r="M40" i="2" s="1"/>
  <c r="L44" i="2"/>
  <c r="M44" i="2" s="1"/>
  <c r="L48" i="2"/>
  <c r="M48" i="2" s="1"/>
  <c r="B52" i="5"/>
  <c r="F30" i="5" l="1"/>
  <c r="G30" i="5" s="1"/>
  <c r="F32" i="5"/>
  <c r="G32" i="5" s="1"/>
  <c r="F27" i="5"/>
  <c r="G27" i="5" s="1"/>
  <c r="F42" i="5"/>
  <c r="G42" i="5" s="1"/>
  <c r="F19" i="5"/>
  <c r="G19" i="5" s="1"/>
  <c r="F26" i="5"/>
  <c r="G26" i="5" s="1"/>
  <c r="F47" i="5"/>
  <c r="G47" i="5" s="1"/>
  <c r="F31" i="5"/>
  <c r="G31" i="5" s="1"/>
  <c r="F23" i="5"/>
  <c r="G23" i="5" s="1"/>
  <c r="F15" i="5"/>
  <c r="G15" i="5" s="1"/>
  <c r="F11" i="5"/>
  <c r="G11" i="5" s="1"/>
  <c r="F16" i="5"/>
  <c r="G16" i="5" s="1"/>
  <c r="F14" i="5"/>
  <c r="G14" i="5" s="1"/>
  <c r="F9" i="5"/>
  <c r="G9" i="5" s="1"/>
  <c r="F18" i="5"/>
  <c r="G18" i="5" s="1"/>
  <c r="F48" i="5"/>
  <c r="G48" i="5" s="1"/>
  <c r="F46" i="5"/>
  <c r="G46" i="5" s="1"/>
  <c r="F43" i="5"/>
  <c r="G43" i="5" s="1"/>
  <c r="F34" i="5"/>
  <c r="G34" i="5" s="1"/>
  <c r="F24" i="5"/>
  <c r="G24" i="5" s="1"/>
  <c r="F22" i="5"/>
  <c r="G22" i="5" s="1"/>
  <c r="F36" i="5"/>
  <c r="G36" i="5" s="1"/>
  <c r="F28" i="5"/>
  <c r="G28" i="5" s="1"/>
  <c r="F20" i="5"/>
  <c r="G20" i="5" s="1"/>
  <c r="F38" i="5"/>
  <c r="G38" i="5" s="1"/>
  <c r="F35" i="5"/>
  <c r="G35" i="5" s="1"/>
  <c r="L18" i="2"/>
  <c r="M18" i="2" s="1"/>
  <c r="L29" i="2"/>
  <c r="M29" i="2" s="1"/>
  <c r="L43" i="2"/>
  <c r="M43" i="2" s="1"/>
  <c r="L19" i="2"/>
  <c r="M19" i="2" s="1"/>
  <c r="L10" i="2"/>
  <c r="M10" i="2" s="1"/>
  <c r="L45" i="2"/>
  <c r="M45" i="2" s="1"/>
  <c r="L13" i="2"/>
  <c r="M13" i="2" s="1"/>
  <c r="L27" i="2"/>
  <c r="M27" i="2" s="1"/>
  <c r="L37" i="2"/>
  <c r="M37" i="2" s="1"/>
  <c r="L35" i="2"/>
  <c r="M35" i="2" s="1"/>
  <c r="L11" i="2"/>
  <c r="M11" i="2" s="1"/>
  <c r="L26" i="2"/>
  <c r="M26" i="2" s="1"/>
  <c r="L17" i="2"/>
  <c r="M17" i="2" s="1"/>
  <c r="L47" i="2"/>
  <c r="M47" i="2" s="1"/>
  <c r="L39" i="2"/>
  <c r="M39" i="2" s="1"/>
  <c r="L31" i="2"/>
  <c r="M31" i="2" s="1"/>
  <c r="L23" i="2"/>
  <c r="M23" i="2" s="1"/>
  <c r="L15" i="2"/>
  <c r="M15" i="2" s="1"/>
  <c r="L46" i="2"/>
  <c r="M46" i="2" s="1"/>
  <c r="L38" i="2"/>
  <c r="M38" i="2" s="1"/>
  <c r="L22" i="2"/>
  <c r="M22" i="2" s="1"/>
  <c r="L14" i="2"/>
  <c r="M14" i="2" s="1"/>
  <c r="L9" i="2"/>
  <c r="M9" i="2" s="1"/>
  <c r="L42" i="2"/>
  <c r="M42" i="2" s="1"/>
  <c r="L34" i="2"/>
  <c r="M34" i="2" s="1"/>
  <c r="L21" i="2"/>
  <c r="M21" i="2" s="1"/>
  <c r="L49" i="2"/>
  <c r="M49" i="2" s="1"/>
  <c r="L41" i="2"/>
  <c r="M41" i="2" s="1"/>
  <c r="L33" i="2"/>
  <c r="M33" i="2" s="1"/>
  <c r="L30" i="2"/>
  <c r="M30" i="2" s="1"/>
  <c r="L25" i="2"/>
  <c r="M25" i="2" s="1"/>
  <c r="F50" i="5" l="1"/>
  <c r="M50" i="9"/>
  <c r="L51" i="2"/>
  <c r="L50" i="2"/>
  <c r="F51" i="5"/>
  <c r="M51" i="9"/>
  <c r="F52" i="5"/>
  <c r="M52" i="9"/>
  <c r="L52" i="2"/>
  <c r="M50" i="2" l="1"/>
  <c r="C9" i="8" s="1"/>
  <c r="G9" i="8" s="1"/>
  <c r="N51" i="9"/>
  <c r="D11" i="8" s="1"/>
  <c r="H11" i="8" s="1"/>
  <c r="M51" i="2"/>
  <c r="D9" i="8" s="1"/>
  <c r="G50" i="5"/>
  <c r="C10" i="8" s="1"/>
  <c r="G10" i="8" s="1"/>
  <c r="G51" i="5"/>
  <c r="D10" i="8" s="1"/>
  <c r="H10" i="8" s="1"/>
  <c r="N50" i="9"/>
  <c r="C11" i="8" s="1"/>
  <c r="G11" i="8" s="1"/>
  <c r="G52" i="5"/>
  <c r="E10" i="8" s="1"/>
  <c r="I10" i="8" s="1"/>
  <c r="N52" i="9"/>
  <c r="E11" i="8" s="1"/>
  <c r="I11" i="8" s="1"/>
  <c r="M52" i="2"/>
  <c r="E9" i="8" s="1"/>
  <c r="I9" i="8" s="1"/>
  <c r="C12" i="8" l="1"/>
  <c r="G12" i="8"/>
  <c r="H9" i="8"/>
  <c r="H12" i="8" s="1"/>
  <c r="D12" i="8"/>
  <c r="E12" i="8"/>
  <c r="E14" i="8" s="1"/>
  <c r="I12" i="8"/>
  <c r="E16" i="8" s="1"/>
</calcChain>
</file>

<file path=xl/sharedStrings.xml><?xml version="1.0" encoding="utf-8"?>
<sst xmlns="http://schemas.openxmlformats.org/spreadsheetml/2006/main" count="228" uniqueCount="89">
  <si>
    <t>BORDEREAU DES PRIX UNITAIRES (BPU)</t>
  </si>
  <si>
    <t xml:space="preserve">Dénomination sociale du soumissionnaire : </t>
  </si>
  <si>
    <t>Taux de TVA appliqué</t>
  </si>
  <si>
    <t>Taux TVA appliqué</t>
  </si>
  <si>
    <t>Dépenses</t>
  </si>
  <si>
    <t>Total dépenses</t>
  </si>
  <si>
    <t>240 L</t>
  </si>
  <si>
    <t>360 L</t>
  </si>
  <si>
    <t>660 L</t>
  </si>
  <si>
    <t>770 L</t>
  </si>
  <si>
    <t>Location, entretien et maintenance des contenants</t>
  </si>
  <si>
    <r>
      <t xml:space="preserve">Prix € HT par </t>
    </r>
    <r>
      <rPr>
        <b/>
        <sz val="10"/>
        <color theme="1"/>
        <rFont val="Verdana"/>
        <family val="2"/>
      </rPr>
      <t>mois</t>
    </r>
    <r>
      <rPr>
        <sz val="10"/>
        <color theme="1"/>
        <rFont val="Verdana"/>
        <family val="2"/>
      </rPr>
      <t xml:space="preserve">
et par </t>
    </r>
    <r>
      <rPr>
        <b/>
        <sz val="10"/>
        <color theme="1"/>
        <rFont val="Verdana"/>
        <family val="2"/>
      </rPr>
      <t>contenant</t>
    </r>
  </si>
  <si>
    <t>Sous-critère 1 : LOCATION, ENTRETIEN ET MAINTENANCE DES CONTENANTS</t>
  </si>
  <si>
    <t xml:space="preserve">Montant total du scenario sur la durée du marché 4 ans en € HT  </t>
  </si>
  <si>
    <r>
      <t xml:space="preserve">Prix € HT par </t>
    </r>
    <r>
      <rPr>
        <b/>
        <sz val="10"/>
        <color theme="1"/>
        <rFont val="Verdana"/>
        <family val="2"/>
      </rPr>
      <t>collecte</t>
    </r>
    <r>
      <rPr>
        <sz val="10"/>
        <color theme="1"/>
        <rFont val="Verdana"/>
        <family val="2"/>
      </rPr>
      <t xml:space="preserve">
et par </t>
    </r>
    <r>
      <rPr>
        <b/>
        <sz val="10"/>
        <color theme="1"/>
        <rFont val="Verdana"/>
        <family val="2"/>
      </rPr>
      <t>contenant</t>
    </r>
  </si>
  <si>
    <t>Traitement</t>
  </si>
  <si>
    <t>Collecte</t>
  </si>
  <si>
    <r>
      <t xml:space="preserve">Masse volumique des déchets d'emballages retenue pour convetir de la tonne au contenant en </t>
    </r>
    <r>
      <rPr>
        <b/>
        <sz val="10"/>
        <color theme="1"/>
        <rFont val="Verdana"/>
        <family val="2"/>
      </rPr>
      <t>kg/m</t>
    </r>
    <r>
      <rPr>
        <b/>
        <vertAlign val="superscript"/>
        <sz val="10"/>
        <color theme="1"/>
        <rFont val="Verdana"/>
        <family val="2"/>
      </rPr>
      <t>3</t>
    </r>
  </si>
  <si>
    <t>Montant total du scenario sur la durée du marché 4 ans en € TTC</t>
  </si>
  <si>
    <t>SITE</t>
  </si>
  <si>
    <t>TOTAL</t>
  </si>
  <si>
    <t>A208-SCHUMAN</t>
  </si>
  <si>
    <t>A305-LA PAULIANE</t>
  </si>
  <si>
    <t>M101-SAINT JEROME</t>
  </si>
  <si>
    <t>M102-SUSINI</t>
  </si>
  <si>
    <t>M104-NORD</t>
  </si>
  <si>
    <t>M207-SAINT CHARLES</t>
  </si>
  <si>
    <t>M210-TIMONE</t>
  </si>
  <si>
    <t>M213-PHARO</t>
  </si>
  <si>
    <t>M301-LUMINY</t>
  </si>
  <si>
    <t>A101-PUYRICARD</t>
  </si>
  <si>
    <t>A103-JAS DE BOUFFAN</t>
  </si>
  <si>
    <t>A104-PASTEUR</t>
  </si>
  <si>
    <t>A105-JULES ISAAC</t>
  </si>
  <si>
    <t>A206-MONTPERRIN</t>
  </si>
  <si>
    <t>A207-PONCET</t>
  </si>
  <si>
    <t>A209-14 JULES FERRY</t>
  </si>
  <si>
    <t>A210-SITE SPORTIF DES FENOUILLERES</t>
  </si>
  <si>
    <t>A211-GASTON BERGER</t>
  </si>
  <si>
    <t>A212-FENOUILLERES</t>
  </si>
  <si>
    <t>A213-RUOCCO</t>
  </si>
  <si>
    <t>A302-ARBOIS</t>
  </si>
  <si>
    <t>C101- LA CIOTAT</t>
  </si>
  <si>
    <t>C201-AVIGNON</t>
  </si>
  <si>
    <t>C301-LAKANAL</t>
  </si>
  <si>
    <t>C303-COMBES</t>
  </si>
  <si>
    <t>C401-GAP</t>
  </si>
  <si>
    <t>C501-SALON DE PROVENCE</t>
  </si>
  <si>
    <t>C602-FOLLEREAU</t>
  </si>
  <si>
    <t>C801-CHRYSOSTOME-IUT</t>
  </si>
  <si>
    <t>C802-REINACH-INSPE</t>
  </si>
  <si>
    <t>M103-CHATEAU GOMBERT</t>
  </si>
  <si>
    <t>M201-EDMOND ROSTAND</t>
  </si>
  <si>
    <t>M203-63 LA CANEBIERE</t>
  </si>
  <si>
    <t>M204-110-114 LA CANEBIERE</t>
  </si>
  <si>
    <t>M206-LEVERRIER</t>
  </si>
  <si>
    <t>M209-PIERRE PUGET</t>
  </si>
  <si>
    <t>M211-VIRGILE MARRON (IFMK)</t>
  </si>
  <si>
    <t>M211-VIRGILE MARRON (EJCAM)</t>
  </si>
  <si>
    <t>M212-ENDOUME</t>
  </si>
  <si>
    <t>M215-BERNARD DU BOIS</t>
  </si>
  <si>
    <t>M216-LA JOLIETTE</t>
  </si>
  <si>
    <t>COUT PAR SITE EN € HT</t>
  </si>
  <si>
    <t>COUT TOTAL € HT SUR LA DUREEE DU MARCHE (4 ANS)</t>
  </si>
  <si>
    <t>COUT MENSUEL DE COLLECTE EN € HT</t>
  </si>
  <si>
    <t>FREQUENCE DE COLLECTE EN NOMBRE DE ROTATIONS PAR MOIS</t>
  </si>
  <si>
    <t xml:space="preserve">Sous-critère 2 : COLLECTE </t>
  </si>
  <si>
    <t>Sous-critère 3 : TRAITEMENT</t>
  </si>
  <si>
    <t>Seuls les prix unitaires du BPU sont à compléter par le soumissionnaire, le scénario de commande se complète automatiquement à partir des données saisies dans le BPU.</t>
  </si>
  <si>
    <t>PU EN € HT/BAC/MOIS</t>
  </si>
  <si>
    <t>PU EN € HT/BAC/ROTATION</t>
  </si>
  <si>
    <t xml:space="preserve"> </t>
  </si>
  <si>
    <t>SS TOTAL TRANCHES FERMES</t>
  </si>
  <si>
    <t>SS TOTAL TRANCHES OPTIONNELLES</t>
  </si>
  <si>
    <t>Tranches fermes</t>
  </si>
  <si>
    <t>Tranches optionnelles</t>
  </si>
  <si>
    <t>Montant en € HT sur la durée du marché (4 ans)</t>
  </si>
  <si>
    <t>Tout amU</t>
  </si>
  <si>
    <t>Montant en € TTC sur la durée du marché (4 ans)</t>
  </si>
  <si>
    <t>Les sites notés en gras et encadrés appartiennent au périmètre de la tranche ferme</t>
  </si>
  <si>
    <t>Date, nom et cachet de la Société</t>
  </si>
  <si>
    <t>(Critère non pris en compte dans le scénario de commande)</t>
  </si>
  <si>
    <t>COUT ANNUEL HT</t>
  </si>
  <si>
    <t xml:space="preserve">NOMBRE DE BACS
</t>
  </si>
  <si>
    <t>PROCEDURE  AMU03-2026 - ACCORD CADRE PRESTATIONS DE LOCATION ET MAINTENANCE DE CONTENANTS, ENLEVEMENT ET TRAITEMENT DES DECHETS LEGERS D'EMBALLAGES</t>
  </si>
  <si>
    <t>PROCEDURE  AMU03-2026 ACCORD - CADRE PRESTATIONS DE LOCATION ET MAINTENANCE DE CONTENANTS, ENLEVEMENT ET TRAITEMENT DES DECHETS LEGERS D'EMBALLAGES</t>
  </si>
  <si>
    <t>Pénalité moyenne pour 1 bac déclassé</t>
  </si>
  <si>
    <r>
      <t>Prix € HT</t>
    </r>
    <r>
      <rPr>
        <b/>
        <sz val="9"/>
        <color theme="1"/>
        <rFont val="Verdana"/>
        <family val="2"/>
      </rPr>
      <t xml:space="preserve"> par bac</t>
    </r>
  </si>
  <si>
    <t>SCENARIO DE COMMANDE - CRITERE 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</si>
</sst>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9"/>
      <color theme="1"/>
      <name val="Verdana"/>
      <family val="2"/>
    </font>
    <font>
      <b/>
      <sz val="14"/>
      <color rgb="FF0070C0"/>
      <name val="Verdana"/>
      <family val="2"/>
    </font>
    <font>
      <b/>
      <sz val="11"/>
      <color rgb="FF0070C0"/>
      <name val="Verdana"/>
      <family val="2"/>
    </font>
    <font>
      <b/>
      <sz val="11"/>
      <color theme="1"/>
      <name val="Verdana"/>
      <family val="2"/>
    </font>
    <font>
      <b/>
      <sz val="9"/>
      <color theme="1"/>
      <name val="Verdana"/>
      <family val="2"/>
    </font>
    <font>
      <sz val="11"/>
      <color theme="1"/>
      <name val="Calibri"/>
      <family val="2"/>
      <scheme val="minor"/>
    </font>
    <font>
      <b/>
      <sz val="14"/>
      <color theme="1"/>
      <name val="Verdana"/>
      <family val="2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sz val="8"/>
      <color theme="1"/>
      <name val="Calibri"/>
      <family val="2"/>
    </font>
    <font>
      <b/>
      <sz val="14"/>
      <color rgb="FF0070C0"/>
      <name val="Verdana"/>
      <family val="2"/>
    </font>
    <font>
      <b/>
      <sz val="14"/>
      <color rgb="FF00B050"/>
      <name val="Verdana"/>
      <family val="2"/>
    </font>
    <font>
      <b/>
      <sz val="9"/>
      <color rgb="FF0070C0"/>
      <name val="Verdana"/>
      <family val="2"/>
    </font>
    <font>
      <sz val="9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Verdana"/>
      <family val="2"/>
    </font>
    <font>
      <b/>
      <sz val="10"/>
      <color rgb="FF0070C0"/>
      <name val="Verdana"/>
      <family val="2"/>
    </font>
    <font>
      <b/>
      <vertAlign val="superscript"/>
      <sz val="10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0"/>
      <color theme="0"/>
      <name val="Verdana"/>
      <family val="2"/>
    </font>
    <font>
      <b/>
      <sz val="9"/>
      <color rgb="FFFF0000"/>
      <name val="Verdana"/>
      <family val="2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2"/>
      <name val="Verdana"/>
      <family val="2"/>
    </font>
    <font>
      <b/>
      <sz val="14"/>
      <color rgb="FFFF0000"/>
      <name val="Verdana"/>
      <family val="2"/>
    </font>
    <font>
      <sz val="10"/>
      <color rgb="FF00B050"/>
      <name val="Verdana"/>
      <family val="2"/>
    </font>
    <font>
      <sz val="11"/>
      <color rgb="FF00B050"/>
      <name val="Calibri"/>
      <family val="2"/>
      <scheme val="minor"/>
    </font>
    <font>
      <sz val="10"/>
      <color theme="9" tint="-0.249977111117893"/>
      <name val="Verdana"/>
      <family val="2"/>
    </font>
    <font>
      <sz val="11"/>
      <color theme="9" tint="-0.249977111117893"/>
      <name val="Calibri"/>
      <family val="2"/>
      <scheme val="minor"/>
    </font>
    <font>
      <b/>
      <sz val="16"/>
      <color theme="0" tint="-4.9989318521683403E-2"/>
      <name val="Verdana"/>
      <family val="2"/>
    </font>
    <font>
      <b/>
      <sz val="16"/>
      <color theme="0" tint="-4.9989318521683403E-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 tint="-4.9989318521683403E-2"/>
      <name val="Calibri"/>
      <family val="2"/>
      <scheme val="major"/>
    </font>
    <font>
      <b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ajor"/>
    </font>
    <font>
      <b/>
      <i/>
      <sz val="11"/>
      <color theme="1"/>
      <name val="Calibri"/>
      <family val="2"/>
      <scheme val="minor"/>
    </font>
    <font>
      <i/>
      <sz val="9"/>
      <color theme="1"/>
      <name val="Verdana"/>
      <family val="2"/>
    </font>
    <font>
      <sz val="10"/>
      <color theme="1"/>
      <name val="Calibri"/>
      <family val="2"/>
      <scheme val="major"/>
    </font>
    <font>
      <sz val="9"/>
      <color theme="1"/>
      <name val="Calibri"/>
      <family val="2"/>
      <scheme val="major"/>
    </font>
  </fonts>
  <fills count="15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DD9C3"/>
        <bgColor rgb="FFDDD9C3"/>
      </patternFill>
    </fill>
    <fill>
      <patternFill patternType="solid">
        <fgColor rgb="FFC6D9F0"/>
        <bgColor rgb="FFC6D9F0"/>
      </patternFill>
    </fill>
    <fill>
      <patternFill patternType="solid">
        <fgColor indexed="5"/>
        <bgColor indexed="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34998626667073579"/>
        <bgColor indexed="64"/>
      </patternFill>
    </fill>
    <fill>
      <patternFill patternType="solid">
        <fgColor rgb="FF953734"/>
        <bgColor rgb="FF95373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220">
    <xf numFmtId="0" fontId="0" fillId="0" borderId="0" xfId="0"/>
    <xf numFmtId="0" fontId="10" fillId="4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10" fillId="0" borderId="0" xfId="0" applyNumberFormat="1" applyFont="1" applyAlignment="1">
      <alignment horizontal="center" vertical="center"/>
    </xf>
    <xf numFmtId="0" fontId="0" fillId="0" borderId="0" xfId="0"/>
    <xf numFmtId="0" fontId="5" fillId="0" borderId="0" xfId="0" applyFont="1"/>
    <xf numFmtId="0" fontId="4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2" fillId="0" borderId="0" xfId="0" applyFont="1"/>
    <xf numFmtId="0" fontId="24" fillId="0" borderId="0" xfId="0" applyFont="1" applyAlignment="1">
      <alignment horizontal="right" vertical="center"/>
    </xf>
    <xf numFmtId="0" fontId="21" fillId="0" borderId="0" xfId="0" applyFont="1" applyBorder="1"/>
    <xf numFmtId="0" fontId="12" fillId="0" borderId="0" xfId="0" applyFont="1" applyBorder="1" applyAlignment="1">
      <alignment vertical="center" wrapText="1"/>
    </xf>
    <xf numFmtId="0" fontId="13" fillId="4" borderId="5" xfId="0" applyFont="1" applyFill="1" applyBorder="1" applyAlignment="1">
      <alignment horizontal="center" vertical="center" wrapText="1"/>
    </xf>
    <xf numFmtId="164" fontId="6" fillId="5" borderId="5" xfId="0" applyNumberFormat="1" applyFont="1" applyFill="1" applyBorder="1" applyAlignment="1">
      <alignment horizontal="center" vertical="center" wrapText="1"/>
    </xf>
    <xf numFmtId="9" fontId="6" fillId="0" borderId="5" xfId="1" applyFont="1" applyBorder="1" applyAlignment="1">
      <alignment horizontal="center" vertical="center" wrapText="1"/>
    </xf>
    <xf numFmtId="164" fontId="10" fillId="5" borderId="5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164" fontId="30" fillId="0" borderId="18" xfId="0" applyNumberFormat="1" applyFont="1" applyBorder="1" applyAlignment="1">
      <alignment horizontal="center" vertical="center"/>
    </xf>
    <xf numFmtId="164" fontId="31" fillId="0" borderId="5" xfId="0" applyNumberFormat="1" applyFont="1" applyFill="1" applyBorder="1" applyAlignment="1" applyProtection="1">
      <alignment horizontal="center" vertical="center"/>
      <protection locked="0"/>
    </xf>
    <xf numFmtId="164" fontId="22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2" fillId="0" borderId="12" xfId="1" applyFont="1" applyFill="1" applyBorder="1" applyAlignment="1" applyProtection="1">
      <alignment horizontal="center" vertical="center" wrapText="1"/>
      <protection locked="0"/>
    </xf>
    <xf numFmtId="164" fontId="31" fillId="0" borderId="14" xfId="0" applyNumberFormat="1" applyFont="1" applyFill="1" applyBorder="1" applyAlignment="1" applyProtection="1">
      <alignment horizontal="center" vertical="center"/>
      <protection locked="0"/>
    </xf>
    <xf numFmtId="164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9" fontId="22" fillId="0" borderId="15" xfId="1" applyFont="1" applyFill="1" applyBorder="1" applyAlignment="1" applyProtection="1">
      <alignment horizontal="center" vertical="center" wrapText="1"/>
      <protection locked="0"/>
    </xf>
    <xf numFmtId="0" fontId="20" fillId="0" borderId="17" xfId="0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4" fillId="0" borderId="0" xfId="0" applyFont="1" applyProtection="1"/>
    <xf numFmtId="0" fontId="0" fillId="0" borderId="0" xfId="0" applyProtection="1"/>
    <xf numFmtId="0" fontId="20" fillId="0" borderId="0" xfId="0" applyFont="1" applyFill="1" applyBorder="1" applyAlignment="1" applyProtection="1">
      <alignment vertical="center"/>
    </xf>
    <xf numFmtId="0" fontId="23" fillId="0" borderId="0" xfId="0" applyFont="1" applyFill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Protection="1"/>
    <xf numFmtId="0" fontId="20" fillId="0" borderId="16" xfId="0" applyFont="1" applyFill="1" applyBorder="1" applyAlignment="1" applyProtection="1">
      <alignment vertical="center" wrapText="1"/>
    </xf>
    <xf numFmtId="0" fontId="21" fillId="0" borderId="0" xfId="0" applyFont="1" applyFill="1" applyBorder="1" applyAlignment="1" applyProtection="1"/>
    <xf numFmtId="0" fontId="21" fillId="0" borderId="0" xfId="0" applyFont="1" applyFill="1" applyBorder="1" applyProtection="1"/>
    <xf numFmtId="10" fontId="20" fillId="0" borderId="0" xfId="0" applyNumberFormat="1" applyFont="1" applyFill="1" applyBorder="1" applyAlignment="1" applyProtection="1">
      <alignment horizontal="center" vertical="center"/>
    </xf>
    <xf numFmtId="0" fontId="24" fillId="0" borderId="13" xfId="0" applyFont="1" applyFill="1" applyBorder="1" applyAlignment="1" applyProtection="1">
      <alignment vertical="center"/>
    </xf>
    <xf numFmtId="0" fontId="24" fillId="0" borderId="9" xfId="0" applyFont="1" applyFill="1" applyBorder="1" applyAlignment="1" applyProtection="1">
      <alignment horizontal="left" vertical="center"/>
    </xf>
    <xf numFmtId="0" fontId="6" fillId="0" borderId="0" xfId="0" applyFont="1" applyProtection="1"/>
    <xf numFmtId="0" fontId="20" fillId="0" borderId="0" xfId="0" applyFont="1" applyFill="1" applyBorder="1" applyAlignment="1" applyProtection="1">
      <alignment vertical="center" wrapText="1"/>
    </xf>
    <xf numFmtId="0" fontId="21" fillId="0" borderId="0" xfId="0" applyFont="1" applyFill="1" applyBorder="1" applyAlignment="1" applyProtection="1">
      <alignment horizontal="center"/>
    </xf>
    <xf numFmtId="1" fontId="24" fillId="6" borderId="5" xfId="0" applyNumberFormat="1" applyFont="1" applyFill="1" applyBorder="1" applyAlignment="1" applyProtection="1">
      <alignment horizontal="center" vertical="center" wrapText="1"/>
    </xf>
    <xf numFmtId="1" fontId="20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right" vertical="center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horizontal="center"/>
    </xf>
    <xf numFmtId="0" fontId="20" fillId="0" borderId="0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33" fillId="0" borderId="0" xfId="0" applyFont="1"/>
    <xf numFmtId="0" fontId="0" fillId="0" borderId="5" xfId="0" applyBorder="1" applyAlignment="1">
      <alignment horizontal="center" vertical="center"/>
    </xf>
    <xf numFmtId="0" fontId="27" fillId="9" borderId="5" xfId="0" applyFont="1" applyFill="1" applyBorder="1" applyAlignment="1">
      <alignment horizontal="left" vertical="center"/>
    </xf>
    <xf numFmtId="164" fontId="0" fillId="0" borderId="5" xfId="0" applyNumberFormat="1" applyBorder="1" applyAlignment="1">
      <alignment horizontal="center" vertical="center"/>
    </xf>
    <xf numFmtId="0" fontId="27" fillId="10" borderId="5" xfId="0" applyFont="1" applyFill="1" applyBorder="1" applyAlignment="1">
      <alignment horizontal="left" vertical="center"/>
    </xf>
    <xf numFmtId="0" fontId="32" fillId="0" borderId="0" xfId="0" applyFont="1"/>
    <xf numFmtId="9" fontId="0" fillId="0" borderId="0" xfId="1" applyFont="1" applyFill="1"/>
    <xf numFmtId="164" fontId="0" fillId="0" borderId="0" xfId="0" applyNumberFormat="1"/>
    <xf numFmtId="0" fontId="27" fillId="11" borderId="5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64" fontId="32" fillId="0" borderId="5" xfId="0" applyNumberFormat="1" applyFont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0" fontId="0" fillId="0" borderId="0" xfId="0" applyBorder="1"/>
    <xf numFmtId="0" fontId="32" fillId="0" borderId="5" xfId="0" applyFont="1" applyFill="1" applyBorder="1" applyAlignment="1">
      <alignment horizontal="center" vertical="center"/>
    </xf>
    <xf numFmtId="0" fontId="16" fillId="2" borderId="0" xfId="0" applyFont="1" applyFill="1" applyAlignment="1">
      <alignment vertical="center" wrapText="1"/>
    </xf>
    <xf numFmtId="49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" fontId="3" fillId="0" borderId="5" xfId="2" applyNumberFormat="1" applyFill="1" applyBorder="1" applyAlignment="1">
      <alignment horizontal="center" vertical="center"/>
    </xf>
    <xf numFmtId="0" fontId="3" fillId="0" borderId="5" xfId="2" applyFill="1" applyBorder="1" applyAlignment="1">
      <alignment horizontal="center" vertical="center" wrapText="1"/>
    </xf>
    <xf numFmtId="0" fontId="3" fillId="0" borderId="5" xfId="2" applyFill="1" applyBorder="1" applyAlignment="1">
      <alignment horizontal="center" vertical="center"/>
    </xf>
    <xf numFmtId="1" fontId="3" fillId="0" borderId="5" xfId="2" applyNumberFormat="1" applyFill="1" applyBorder="1" applyAlignment="1">
      <alignment horizontal="center" vertical="center" wrapText="1"/>
    </xf>
    <xf numFmtId="0" fontId="32" fillId="12" borderId="5" xfId="0" applyFont="1" applyFill="1" applyBorder="1"/>
    <xf numFmtId="164" fontId="35" fillId="0" borderId="5" xfId="0" applyNumberFormat="1" applyFont="1" applyBorder="1" applyAlignment="1">
      <alignment horizontal="center" vertical="center"/>
    </xf>
    <xf numFmtId="164" fontId="17" fillId="0" borderId="5" xfId="0" applyNumberFormat="1" applyFont="1" applyBorder="1" applyAlignment="1">
      <alignment horizontal="center" vertical="center"/>
    </xf>
    <xf numFmtId="164" fontId="32" fillId="12" borderId="5" xfId="0" applyNumberFormat="1" applyFont="1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27" fillId="9" borderId="4" xfId="0" applyFont="1" applyFill="1" applyBorder="1" applyAlignment="1">
      <alignment horizontal="left" vertical="center"/>
    </xf>
    <xf numFmtId="164" fontId="0" fillId="0" borderId="4" xfId="0" applyNumberForma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32" fillId="0" borderId="4" xfId="0" applyNumberFormat="1" applyFont="1" applyBorder="1" applyAlignment="1">
      <alignment horizontal="center" vertical="center"/>
    </xf>
    <xf numFmtId="0" fontId="27" fillId="9" borderId="21" xfId="0" applyFont="1" applyFill="1" applyBorder="1" applyAlignment="1">
      <alignment horizontal="left" vertical="center"/>
    </xf>
    <xf numFmtId="1" fontId="3" fillId="0" borderId="21" xfId="2" applyNumberFormat="1" applyFill="1" applyBorder="1" applyAlignment="1">
      <alignment horizontal="center" vertical="center"/>
    </xf>
    <xf numFmtId="164" fontId="0" fillId="0" borderId="21" xfId="0" applyNumberFormat="1" applyFill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32" fillId="0" borderId="21" xfId="0" applyNumberFormat="1" applyFont="1" applyBorder="1" applyAlignment="1">
      <alignment horizontal="center" vertical="center"/>
    </xf>
    <xf numFmtId="0" fontId="28" fillId="9" borderId="16" xfId="0" applyFont="1" applyFill="1" applyBorder="1" applyAlignment="1">
      <alignment horizontal="left" vertical="center"/>
    </xf>
    <xf numFmtId="1" fontId="32" fillId="0" borderId="22" xfId="2" applyNumberFormat="1" applyFont="1" applyFill="1" applyBorder="1" applyAlignment="1">
      <alignment horizontal="center" vertical="center"/>
    </xf>
    <xf numFmtId="164" fontId="32" fillId="0" borderId="22" xfId="0" applyNumberFormat="1" applyFont="1" applyFill="1" applyBorder="1" applyAlignment="1">
      <alignment horizontal="center" vertical="center"/>
    </xf>
    <xf numFmtId="164" fontId="32" fillId="0" borderId="22" xfId="0" applyNumberFormat="1" applyFont="1" applyBorder="1" applyAlignment="1">
      <alignment horizontal="center" vertical="center"/>
    </xf>
    <xf numFmtId="164" fontId="32" fillId="0" borderId="17" xfId="0" applyNumberFormat="1" applyFont="1" applyBorder="1" applyAlignment="1">
      <alignment horizontal="center" vertical="center"/>
    </xf>
    <xf numFmtId="0" fontId="27" fillId="11" borderId="4" xfId="0" applyFont="1" applyFill="1" applyBorder="1" applyAlignment="1">
      <alignment horizontal="left" vertical="center"/>
    </xf>
    <xf numFmtId="0" fontId="27" fillId="10" borderId="21" xfId="0" applyFont="1" applyFill="1" applyBorder="1" applyAlignment="1">
      <alignment horizontal="left" vertical="center"/>
    </xf>
    <xf numFmtId="0" fontId="28" fillId="10" borderId="16" xfId="0" applyFont="1" applyFill="1" applyBorder="1" applyAlignment="1">
      <alignment horizontal="left" vertical="center"/>
    </xf>
    <xf numFmtId="0" fontId="27" fillId="10" borderId="4" xfId="0" applyFont="1" applyFill="1" applyBorder="1" applyAlignment="1">
      <alignment horizontal="left" vertical="center"/>
    </xf>
    <xf numFmtId="1" fontId="3" fillId="0" borderId="4" xfId="2" applyNumberFormat="1" applyFill="1" applyBorder="1" applyAlignment="1">
      <alignment horizontal="center" vertical="center"/>
    </xf>
    <xf numFmtId="0" fontId="27" fillId="10" borderId="23" xfId="0" applyFont="1" applyFill="1" applyBorder="1" applyAlignment="1">
      <alignment horizontal="left" vertical="center"/>
    </xf>
    <xf numFmtId="1" fontId="3" fillId="0" borderId="23" xfId="2" applyNumberFormat="1" applyFill="1" applyBorder="1" applyAlignment="1">
      <alignment horizontal="center" vertical="center"/>
    </xf>
    <xf numFmtId="164" fontId="0" fillId="0" borderId="23" xfId="0" applyNumberFormat="1" applyFill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32" fillId="0" borderId="23" xfId="0" applyNumberFormat="1" applyFont="1" applyBorder="1" applyAlignment="1">
      <alignment horizontal="center" vertical="center"/>
    </xf>
    <xf numFmtId="1" fontId="32" fillId="12" borderId="21" xfId="0" applyNumberFormat="1" applyFont="1" applyFill="1" applyBorder="1" applyAlignment="1">
      <alignment horizontal="center" vertical="center"/>
    </xf>
    <xf numFmtId="164" fontId="32" fillId="12" borderId="21" xfId="0" applyNumberFormat="1" applyFont="1" applyFill="1" applyBorder="1" applyAlignment="1">
      <alignment horizontal="center" vertical="center"/>
    </xf>
    <xf numFmtId="0" fontId="36" fillId="0" borderId="21" xfId="0" applyFont="1" applyFill="1" applyBorder="1" applyAlignment="1">
      <alignment horizontal="left" vertical="center"/>
    </xf>
    <xf numFmtId="1" fontId="37" fillId="0" borderId="21" xfId="2" applyNumberFormat="1" applyFont="1" applyFill="1" applyBorder="1" applyAlignment="1">
      <alignment horizontal="center" vertical="center"/>
    </xf>
    <xf numFmtId="164" fontId="37" fillId="0" borderId="21" xfId="0" applyNumberFormat="1" applyFont="1" applyBorder="1" applyAlignment="1">
      <alignment horizontal="center" vertical="center"/>
    </xf>
    <xf numFmtId="0" fontId="38" fillId="0" borderId="5" xfId="0" applyFont="1" applyFill="1" applyBorder="1" applyAlignment="1">
      <alignment horizontal="left" vertical="center"/>
    </xf>
    <xf numFmtId="1" fontId="39" fillId="0" borderId="5" xfId="2" applyNumberFormat="1" applyFont="1" applyFill="1" applyBorder="1" applyAlignment="1">
      <alignment horizontal="center" vertical="center"/>
    </xf>
    <xf numFmtId="164" fontId="39" fillId="0" borderId="5" xfId="0" applyNumberFormat="1" applyFont="1" applyBorder="1" applyAlignment="1">
      <alignment horizontal="center" vertical="center"/>
    </xf>
    <xf numFmtId="1" fontId="42" fillId="12" borderId="21" xfId="0" applyNumberFormat="1" applyFont="1" applyFill="1" applyBorder="1" applyAlignment="1">
      <alignment horizontal="center" vertical="center"/>
    </xf>
    <xf numFmtId="164" fontId="42" fillId="12" borderId="21" xfId="0" applyNumberFormat="1" applyFont="1" applyFill="1" applyBorder="1" applyAlignment="1">
      <alignment horizontal="center" vertical="center"/>
    </xf>
    <xf numFmtId="0" fontId="3" fillId="0" borderId="21" xfId="2" applyFill="1" applyBorder="1" applyAlignment="1">
      <alignment horizontal="center" vertical="center"/>
    </xf>
    <xf numFmtId="0" fontId="32" fillId="0" borderId="22" xfId="2" applyFont="1" applyFill="1" applyBorder="1" applyAlignment="1">
      <alignment horizontal="center" vertical="center"/>
    </xf>
    <xf numFmtId="0" fontId="3" fillId="0" borderId="4" xfId="2" applyFill="1" applyBorder="1" applyAlignment="1">
      <alignment horizontal="center" vertical="center"/>
    </xf>
    <xf numFmtId="0" fontId="3" fillId="0" borderId="23" xfId="2" applyFill="1" applyBorder="1" applyAlignment="1">
      <alignment horizontal="center" vertical="center"/>
    </xf>
    <xf numFmtId="0" fontId="36" fillId="0" borderId="21" xfId="0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36" fillId="0" borderId="21" xfId="0" applyNumberFormat="1" applyFont="1" applyFill="1" applyBorder="1" applyAlignment="1">
      <alignment horizontal="center" vertical="center"/>
    </xf>
    <xf numFmtId="164" fontId="38" fillId="0" borderId="5" xfId="0" applyNumberFormat="1" applyFont="1" applyFill="1" applyBorder="1" applyAlignment="1">
      <alignment horizontal="center" vertical="center"/>
    </xf>
    <xf numFmtId="49" fontId="25" fillId="0" borderId="0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164" fontId="30" fillId="0" borderId="0" xfId="0" applyNumberFormat="1" applyFont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/>
    <xf numFmtId="0" fontId="40" fillId="14" borderId="21" xfId="0" applyFont="1" applyFill="1" applyBorder="1" applyAlignment="1">
      <alignment horizontal="left" vertical="center"/>
    </xf>
    <xf numFmtId="1" fontId="41" fillId="14" borderId="21" xfId="0" applyNumberFormat="1" applyFont="1" applyFill="1" applyBorder="1" applyAlignment="1">
      <alignment horizontal="center" vertical="center"/>
    </xf>
    <xf numFmtId="164" fontId="41" fillId="14" borderId="21" xfId="0" applyNumberFormat="1" applyFont="1" applyFill="1" applyBorder="1" applyAlignment="1">
      <alignment horizontal="center" vertical="center"/>
    </xf>
    <xf numFmtId="164" fontId="44" fillId="14" borderId="21" xfId="0" applyNumberFormat="1" applyFont="1" applyFill="1" applyBorder="1" applyAlignment="1">
      <alignment horizontal="center" vertical="center"/>
    </xf>
    <xf numFmtId="1" fontId="43" fillId="14" borderId="21" xfId="0" applyNumberFormat="1" applyFont="1" applyFill="1" applyBorder="1" applyAlignment="1">
      <alignment horizontal="center" vertical="center"/>
    </xf>
    <xf numFmtId="164" fontId="43" fillId="14" borderId="21" xfId="0" applyNumberFormat="1" applyFont="1" applyFill="1" applyBorder="1" applyAlignment="1">
      <alignment horizontal="center" vertical="center"/>
    </xf>
    <xf numFmtId="164" fontId="45" fillId="14" borderId="2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13" fillId="0" borderId="5" xfId="0" applyNumberFormat="1" applyFont="1" applyFill="1" applyBorder="1" applyAlignment="1">
      <alignment horizontal="center" vertical="center" wrapText="1"/>
    </xf>
    <xf numFmtId="164" fontId="13" fillId="13" borderId="5" xfId="0" applyNumberFormat="1" applyFont="1" applyFill="1" applyBorder="1" applyAlignment="1">
      <alignment horizontal="center" vertical="center" wrapText="1"/>
    </xf>
    <xf numFmtId="9" fontId="6" fillId="7" borderId="5" xfId="1" applyFont="1" applyFill="1" applyBorder="1" applyAlignment="1">
      <alignment horizontal="center" vertical="center" wrapText="1"/>
    </xf>
    <xf numFmtId="0" fontId="24" fillId="0" borderId="11" xfId="0" applyFont="1" applyFill="1" applyBorder="1" applyAlignment="1" applyProtection="1">
      <alignment vertical="center"/>
    </xf>
    <xf numFmtId="0" fontId="20" fillId="0" borderId="26" xfId="0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0" fontId="20" fillId="0" borderId="27" xfId="0" applyFont="1" applyFill="1" applyBorder="1" applyAlignment="1" applyProtection="1">
      <alignment horizontal="center" vertical="center" wrapText="1"/>
    </xf>
    <xf numFmtId="0" fontId="47" fillId="0" borderId="0" xfId="0" applyFont="1" applyFill="1" applyBorder="1" applyAlignment="1" applyProtection="1">
      <alignment vertical="center"/>
    </xf>
    <xf numFmtId="0" fontId="14" fillId="0" borderId="29" xfId="0" applyFont="1" applyFill="1" applyBorder="1" applyAlignment="1" applyProtection="1">
      <alignment vertical="center"/>
    </xf>
    <xf numFmtId="0" fontId="24" fillId="0" borderId="0" xfId="0" applyFont="1" applyAlignment="1">
      <alignment horizontal="center" vertical="center"/>
    </xf>
    <xf numFmtId="1" fontId="1" fillId="0" borderId="5" xfId="2" applyNumberFormat="1" applyFont="1" applyFill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 wrapText="1"/>
    </xf>
    <xf numFmtId="0" fontId="20" fillId="3" borderId="37" xfId="0" applyFont="1" applyFill="1" applyBorder="1" applyAlignment="1" applyProtection="1">
      <alignment horizontal="center" vertical="center" wrapText="1"/>
    </xf>
    <xf numFmtId="1" fontId="24" fillId="6" borderId="11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Alignment="1">
      <alignment vertical="center"/>
    </xf>
    <xf numFmtId="9" fontId="49" fillId="0" borderId="38" xfId="1" applyFont="1" applyFill="1" applyBorder="1" applyAlignment="1" applyProtection="1">
      <alignment horizontal="center" vertical="center"/>
      <protection locked="0"/>
    </xf>
    <xf numFmtId="0" fontId="10" fillId="0" borderId="28" xfId="0" applyFont="1" applyFill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2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34" fillId="0" borderId="0" xfId="0" applyFont="1" applyAlignment="1" applyProtection="1">
      <alignment horizontal="center"/>
    </xf>
    <xf numFmtId="0" fontId="6" fillId="0" borderId="34" xfId="0" applyFont="1" applyFill="1" applyBorder="1" applyAlignment="1" applyProtection="1">
      <alignment horizontal="center" vertical="center"/>
    </xf>
    <xf numFmtId="0" fontId="14" fillId="0" borderId="35" xfId="0" applyFont="1" applyFill="1" applyBorder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center" vertical="center"/>
    </xf>
    <xf numFmtId="0" fontId="20" fillId="0" borderId="2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164" fontId="48" fillId="13" borderId="30" xfId="0" applyNumberFormat="1" applyFont="1" applyFill="1" applyBorder="1" applyAlignment="1" applyProtection="1">
      <alignment horizontal="center" vertical="center"/>
      <protection locked="0"/>
    </xf>
    <xf numFmtId="164" fontId="48" fillId="13" borderId="31" xfId="0" applyNumberFormat="1" applyFont="1" applyFill="1" applyBorder="1" applyAlignment="1" applyProtection="1">
      <alignment horizontal="center" vertical="center"/>
      <protection locked="0"/>
    </xf>
    <xf numFmtId="164" fontId="48" fillId="13" borderId="32" xfId="0" applyNumberFormat="1" applyFont="1" applyFill="1" applyBorder="1" applyAlignment="1" applyProtection="1">
      <alignment horizontal="center" vertical="center"/>
      <protection locked="0"/>
    </xf>
    <xf numFmtId="164" fontId="48" fillId="13" borderId="33" xfId="0" applyNumberFormat="1" applyFont="1" applyFill="1" applyBorder="1" applyAlignment="1" applyProtection="1">
      <alignment horizontal="center" vertical="center"/>
      <protection locked="0"/>
    </xf>
    <xf numFmtId="0" fontId="20" fillId="6" borderId="9" xfId="0" applyFont="1" applyFill="1" applyBorder="1" applyAlignment="1" applyProtection="1">
      <alignment horizontal="center" vertical="center"/>
    </xf>
    <xf numFmtId="0" fontId="20" fillId="6" borderId="10" xfId="0" applyFont="1" applyFill="1" applyBorder="1" applyAlignment="1" applyProtection="1">
      <alignment horizontal="center" vertical="center"/>
    </xf>
    <xf numFmtId="0" fontId="20" fillId="0" borderId="24" xfId="0" applyFont="1" applyFill="1" applyBorder="1" applyAlignment="1" applyProtection="1">
      <alignment horizontal="center" vertical="center"/>
    </xf>
    <xf numFmtId="0" fontId="20" fillId="0" borderId="25" xfId="0" applyFont="1" applyFill="1" applyBorder="1" applyAlignment="1" applyProtection="1">
      <alignment horizontal="center" vertical="center"/>
    </xf>
    <xf numFmtId="0" fontId="20" fillId="3" borderId="34" xfId="0" applyFont="1" applyFill="1" applyBorder="1" applyAlignment="1" applyProtection="1">
      <alignment horizontal="center" vertical="center" wrapText="1"/>
    </xf>
    <xf numFmtId="0" fontId="20" fillId="3" borderId="36" xfId="0" applyFont="1" applyFill="1" applyBorder="1" applyAlignment="1" applyProtection="1">
      <alignment horizontal="center" vertical="center" wrapText="1"/>
    </xf>
    <xf numFmtId="0" fontId="32" fillId="0" borderId="4" xfId="0" applyFont="1" applyFill="1" applyBorder="1" applyAlignment="1">
      <alignment horizontal="center" vertical="center"/>
    </xf>
    <xf numFmtId="0" fontId="32" fillId="0" borderId="21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46" fillId="0" borderId="6" xfId="0" applyFont="1" applyBorder="1" applyAlignment="1">
      <alignment horizontal="center" vertical="center"/>
    </xf>
    <xf numFmtId="0" fontId="46" fillId="0" borderId="7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 wrapText="1"/>
    </xf>
    <xf numFmtId="0" fontId="33" fillId="0" borderId="21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  <xf numFmtId="0" fontId="16" fillId="2" borderId="0" xfId="0" applyFont="1" applyFill="1" applyAlignment="1">
      <alignment horizontal="center" vertical="center" wrapText="1"/>
    </xf>
    <xf numFmtId="49" fontId="25" fillId="0" borderId="6" xfId="0" applyNumberFormat="1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0" fontId="29" fillId="8" borderId="1" xfId="0" applyFont="1" applyFill="1" applyBorder="1" applyAlignment="1">
      <alignment horizontal="center" vertical="center"/>
    </xf>
    <xf numFmtId="0" fontId="29" fillId="8" borderId="2" xfId="0" applyFont="1" applyFill="1" applyBorder="1" applyAlignment="1">
      <alignment horizontal="center" vertical="center"/>
    </xf>
    <xf numFmtId="0" fontId="29" fillId="8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</cellXfs>
  <cellStyles count="4">
    <cellStyle name="Normal" xfId="0" builtinId="0"/>
    <cellStyle name="Normal 2" xfId="2" xr:uid="{E0C3CC79-C2AC-45E8-B043-0EC9A495AE4C}"/>
    <cellStyle name="Pourcentage" xfId="1" builtinId="5"/>
    <cellStyle name="Pourcentage 2" xfId="3" xr:uid="{278997C7-5C8A-4625-A3B2-359C95C2B7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X986"/>
  <sheetViews>
    <sheetView zoomScaleNormal="100" workbookViewId="0">
      <selection activeCell="E12" sqref="E12"/>
    </sheetView>
  </sheetViews>
  <sheetFormatPr baseColWidth="10" defaultColWidth="14.453125" defaultRowHeight="15" customHeight="1" x14ac:dyDescent="0.35"/>
  <cols>
    <col min="1" max="1" width="65" style="35" customWidth="1"/>
    <col min="2" max="2" width="24.1796875" style="35" customWidth="1"/>
    <col min="3" max="6" width="10.54296875" style="35" customWidth="1"/>
    <col min="7" max="7" width="14.54296875" style="35" customWidth="1"/>
    <col min="8" max="12" width="10.54296875" style="35" customWidth="1"/>
    <col min="13" max="13" width="17" style="35" customWidth="1"/>
    <col min="14" max="24" width="10.7265625" style="35" customWidth="1"/>
    <col min="25" max="16384" width="14.453125" style="35"/>
  </cols>
  <sheetData>
    <row r="1" spans="1:24" s="53" customFormat="1" ht="119.15" customHeight="1" x14ac:dyDescent="0.35">
      <c r="A1" s="160" t="s">
        <v>84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spans="1:24" s="53" customFormat="1" ht="15" customHeight="1" x14ac:dyDescent="0.3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24" ht="25" customHeight="1" x14ac:dyDescent="0.35">
      <c r="A3" s="161" t="s">
        <v>0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</row>
    <row r="4" spans="1:24" ht="14.5" x14ac:dyDescent="0.35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24" ht="20.149999999999999" customHeight="1" x14ac:dyDescent="0.35">
      <c r="A5" s="51" t="s">
        <v>1</v>
      </c>
      <c r="B5" s="51"/>
      <c r="C5" s="162"/>
      <c r="D5" s="163"/>
      <c r="E5" s="163"/>
      <c r="F5" s="163"/>
      <c r="G5" s="163"/>
      <c r="H5" s="163"/>
      <c r="I5" s="163"/>
      <c r="J5" s="163"/>
      <c r="K5" s="163"/>
      <c r="L5" s="164"/>
    </row>
    <row r="6" spans="1:24" ht="20.149999999999999" customHeight="1" x14ac:dyDescent="0.3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</row>
    <row r="7" spans="1:24" ht="20.149999999999999" customHeight="1" x14ac:dyDescent="0.35">
      <c r="A7" s="165" t="s">
        <v>68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24" ht="14.5" x14ac:dyDescent="0.3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24" s="39" customFormat="1" ht="22.5" customHeight="1" thickBot="1" x14ac:dyDescent="0.35">
      <c r="A9" s="36"/>
      <c r="B9" s="36"/>
      <c r="C9" s="41"/>
      <c r="D9" s="41"/>
      <c r="E9" s="41"/>
      <c r="F9" s="41"/>
      <c r="H9" s="41"/>
      <c r="I9" s="41"/>
      <c r="J9" s="41"/>
      <c r="K9" s="41"/>
      <c r="L9" s="42"/>
      <c r="M9" s="47"/>
      <c r="N9" s="37"/>
      <c r="O9" s="37"/>
      <c r="P9" s="38"/>
      <c r="Q9" s="38"/>
      <c r="R9" s="38"/>
      <c r="S9" s="38"/>
      <c r="T9" s="38"/>
      <c r="U9" s="38"/>
      <c r="V9" s="38"/>
      <c r="W9" s="38"/>
      <c r="X9" s="38"/>
    </row>
    <row r="10" spans="1:24" s="39" customFormat="1" ht="37" customHeight="1" x14ac:dyDescent="0.3">
      <c r="A10" s="55"/>
      <c r="B10" s="178"/>
      <c r="C10" s="176"/>
      <c r="D10" s="177"/>
      <c r="E10" s="177"/>
      <c r="F10" s="177"/>
      <c r="G10" s="180" t="s">
        <v>2</v>
      </c>
      <c r="H10" s="48"/>
      <c r="I10" s="48"/>
      <c r="J10" s="48"/>
      <c r="K10" s="48"/>
      <c r="L10" s="42"/>
      <c r="M10" s="41"/>
      <c r="N10" s="37"/>
      <c r="O10" s="37"/>
      <c r="P10" s="38"/>
      <c r="Q10" s="38"/>
      <c r="R10" s="38"/>
      <c r="S10" s="38"/>
      <c r="T10" s="38"/>
      <c r="U10" s="38"/>
      <c r="V10" s="38"/>
      <c r="W10" s="38"/>
      <c r="X10" s="38"/>
    </row>
    <row r="11" spans="1:24" s="39" customFormat="1" ht="29.5" customHeight="1" thickBot="1" x14ac:dyDescent="0.35">
      <c r="A11" s="48"/>
      <c r="B11" s="179"/>
      <c r="C11" s="156" t="s">
        <v>6</v>
      </c>
      <c r="D11" s="49" t="s">
        <v>7</v>
      </c>
      <c r="E11" s="49" t="s">
        <v>8</v>
      </c>
      <c r="F11" s="49" t="s">
        <v>9</v>
      </c>
      <c r="G11" s="181"/>
      <c r="H11" s="50"/>
      <c r="I11" s="50"/>
      <c r="J11" s="50"/>
      <c r="K11" s="50"/>
      <c r="L11" s="50"/>
      <c r="M11" s="41"/>
      <c r="N11" s="37"/>
      <c r="O11" s="37"/>
      <c r="P11" s="38"/>
      <c r="Q11" s="38"/>
      <c r="R11" s="38"/>
      <c r="S11" s="38"/>
      <c r="T11" s="38"/>
      <c r="U11" s="38"/>
      <c r="V11" s="38"/>
      <c r="W11" s="38"/>
      <c r="X11" s="38"/>
    </row>
    <row r="12" spans="1:24" s="39" customFormat="1" ht="50.15" customHeight="1" x14ac:dyDescent="0.3">
      <c r="A12" s="45" t="s">
        <v>10</v>
      </c>
      <c r="B12" s="146" t="s">
        <v>11</v>
      </c>
      <c r="C12" s="24"/>
      <c r="D12" s="24"/>
      <c r="E12" s="25"/>
      <c r="F12" s="24"/>
      <c r="G12" s="26"/>
      <c r="H12" s="41"/>
      <c r="I12" s="41"/>
      <c r="J12" s="41"/>
      <c r="K12" s="41"/>
      <c r="L12" s="42"/>
      <c r="M12" s="43"/>
      <c r="N12" s="37"/>
      <c r="O12" s="37"/>
      <c r="P12" s="38"/>
      <c r="Q12" s="38"/>
      <c r="R12" s="38"/>
      <c r="S12" s="38"/>
      <c r="T12" s="38"/>
      <c r="U12" s="38"/>
      <c r="V12" s="38"/>
      <c r="W12" s="38"/>
      <c r="X12" s="38"/>
    </row>
    <row r="13" spans="1:24" s="39" customFormat="1" ht="50.15" customHeight="1" x14ac:dyDescent="0.3">
      <c r="A13" s="145" t="s">
        <v>16</v>
      </c>
      <c r="B13" s="147" t="s">
        <v>14</v>
      </c>
      <c r="C13" s="24"/>
      <c r="D13" s="24"/>
      <c r="E13" s="25"/>
      <c r="F13" s="24"/>
      <c r="G13" s="26"/>
      <c r="H13" s="41"/>
      <c r="I13" s="41"/>
      <c r="J13" s="41"/>
      <c r="K13" s="41"/>
      <c r="L13" s="42"/>
      <c r="M13" s="43"/>
      <c r="N13" s="37"/>
      <c r="O13" s="37"/>
      <c r="P13" s="38"/>
      <c r="Q13" s="38"/>
      <c r="R13" s="38"/>
      <c r="S13" s="38"/>
      <c r="T13" s="38"/>
      <c r="U13" s="38"/>
      <c r="V13" s="38"/>
      <c r="W13" s="38"/>
      <c r="X13" s="38"/>
    </row>
    <row r="14" spans="1:24" s="39" customFormat="1" ht="50.15" customHeight="1" thickBot="1" x14ac:dyDescent="0.35">
      <c r="A14" s="44" t="s">
        <v>15</v>
      </c>
      <c r="B14" s="148" t="s">
        <v>14</v>
      </c>
      <c r="C14" s="27"/>
      <c r="D14" s="27"/>
      <c r="E14" s="28"/>
      <c r="F14" s="27"/>
      <c r="G14" s="29"/>
      <c r="H14" s="41"/>
      <c r="I14" s="41"/>
      <c r="J14" s="41"/>
      <c r="K14" s="41"/>
      <c r="L14" s="42"/>
      <c r="M14" s="43"/>
      <c r="N14" s="37"/>
      <c r="O14" s="37"/>
      <c r="P14" s="38"/>
      <c r="Q14" s="38"/>
      <c r="R14" s="38"/>
      <c r="S14" s="38"/>
      <c r="T14" s="38"/>
      <c r="U14" s="38"/>
      <c r="V14" s="38"/>
      <c r="W14" s="38"/>
      <c r="X14" s="38"/>
    </row>
    <row r="15" spans="1:24" s="39" customFormat="1" ht="15.75" customHeight="1" thickBot="1" x14ac:dyDescent="0.35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7"/>
      <c r="N15" s="37"/>
      <c r="O15" s="37"/>
      <c r="P15" s="38"/>
      <c r="Q15" s="38"/>
      <c r="R15" s="38"/>
      <c r="S15" s="38"/>
      <c r="T15" s="38"/>
      <c r="U15" s="38"/>
      <c r="V15" s="38"/>
      <c r="W15" s="38"/>
      <c r="X15" s="38"/>
    </row>
    <row r="16" spans="1:24" s="39" customFormat="1" ht="30" customHeight="1" x14ac:dyDescent="0.3">
      <c r="A16" s="159" t="s">
        <v>86</v>
      </c>
      <c r="B16" s="166" t="s">
        <v>87</v>
      </c>
      <c r="C16" s="172"/>
      <c r="D16" s="172"/>
      <c r="E16" s="172"/>
      <c r="F16" s="173"/>
      <c r="G16" s="155" t="s">
        <v>2</v>
      </c>
      <c r="H16" s="36"/>
      <c r="I16" s="168" t="s">
        <v>80</v>
      </c>
      <c r="J16" s="169"/>
      <c r="K16" s="169"/>
      <c r="L16" s="170"/>
      <c r="M16" s="36"/>
      <c r="N16" s="37"/>
      <c r="O16" s="37"/>
      <c r="P16" s="38"/>
      <c r="Q16" s="38"/>
      <c r="R16" s="38"/>
      <c r="S16" s="38"/>
      <c r="T16" s="38"/>
      <c r="U16" s="38"/>
      <c r="V16" s="38"/>
      <c r="W16" s="38"/>
      <c r="X16" s="38"/>
    </row>
    <row r="17" spans="1:24" s="34" customFormat="1" ht="30" customHeight="1" thickBot="1" x14ac:dyDescent="0.4">
      <c r="A17" s="150" t="s">
        <v>81</v>
      </c>
      <c r="B17" s="167"/>
      <c r="C17" s="174"/>
      <c r="D17" s="174"/>
      <c r="E17" s="174"/>
      <c r="F17" s="175"/>
      <c r="G17" s="158"/>
      <c r="H17" s="31"/>
      <c r="I17" s="171"/>
      <c r="J17" s="171"/>
      <c r="K17" s="171"/>
      <c r="L17" s="171"/>
      <c r="M17" s="31"/>
      <c r="N17" s="32"/>
      <c r="O17" s="32"/>
      <c r="P17" s="33"/>
      <c r="Q17" s="33"/>
      <c r="R17" s="33"/>
      <c r="S17" s="33"/>
      <c r="T17" s="33"/>
      <c r="U17" s="33"/>
      <c r="V17" s="33"/>
      <c r="W17" s="33"/>
      <c r="X17" s="33"/>
    </row>
    <row r="18" spans="1:24" s="34" customFormat="1" ht="15.75" customHeight="1" thickBot="1" x14ac:dyDescent="0.4">
      <c r="A18" s="31"/>
      <c r="B18" s="31"/>
      <c r="C18" s="31"/>
      <c r="D18" s="31"/>
      <c r="E18" s="31"/>
      <c r="F18" s="31"/>
      <c r="G18" s="31"/>
      <c r="H18" s="31"/>
      <c r="I18" s="171"/>
      <c r="J18" s="171"/>
      <c r="K18" s="171"/>
      <c r="L18" s="171"/>
      <c r="M18" s="31"/>
      <c r="N18" s="32"/>
      <c r="O18" s="32"/>
      <c r="P18" s="33"/>
      <c r="Q18" s="33"/>
      <c r="R18" s="33"/>
      <c r="S18" s="33"/>
      <c r="T18" s="33"/>
      <c r="U18" s="33"/>
      <c r="V18" s="33"/>
      <c r="W18" s="33"/>
      <c r="X18" s="33"/>
    </row>
    <row r="19" spans="1:24" s="34" customFormat="1" ht="30" customHeight="1" thickBot="1" x14ac:dyDescent="0.4">
      <c r="A19" s="40" t="s">
        <v>17</v>
      </c>
      <c r="B19" s="30"/>
      <c r="C19" s="31"/>
      <c r="D19" s="31"/>
      <c r="E19" s="31"/>
      <c r="F19" s="31"/>
      <c r="G19" s="31"/>
      <c r="H19" s="31"/>
      <c r="I19" s="171"/>
      <c r="J19" s="171"/>
      <c r="K19" s="171"/>
      <c r="L19" s="171"/>
      <c r="M19" s="31"/>
      <c r="N19" s="32"/>
      <c r="O19" s="32"/>
      <c r="P19" s="33"/>
      <c r="Q19" s="33"/>
      <c r="R19" s="33"/>
      <c r="S19" s="33"/>
      <c r="T19" s="33"/>
      <c r="U19" s="33"/>
      <c r="V19" s="33"/>
      <c r="W19" s="33"/>
      <c r="X19" s="33"/>
    </row>
    <row r="20" spans="1:24" s="34" customFormat="1" ht="15.65" customHeight="1" x14ac:dyDescent="0.35">
      <c r="A20" s="31"/>
      <c r="B20" s="31"/>
      <c r="C20" s="31"/>
      <c r="D20" s="31"/>
      <c r="E20" s="31"/>
      <c r="F20" s="31"/>
      <c r="G20" s="31"/>
      <c r="H20" s="31"/>
      <c r="I20" s="171"/>
      <c r="J20" s="171"/>
      <c r="K20" s="171"/>
      <c r="L20" s="171"/>
      <c r="M20" s="31"/>
      <c r="N20" s="32"/>
      <c r="O20" s="32"/>
      <c r="P20" s="33"/>
      <c r="Q20" s="33"/>
      <c r="R20" s="33"/>
      <c r="S20" s="33"/>
      <c r="T20" s="33"/>
      <c r="U20" s="33"/>
      <c r="V20" s="33"/>
      <c r="W20" s="33"/>
      <c r="X20" s="33"/>
    </row>
    <row r="21" spans="1:24" s="34" customFormat="1" ht="15.75" customHeight="1" x14ac:dyDescent="0.35">
      <c r="A21" s="149"/>
      <c r="B21" s="149"/>
      <c r="C21" s="149"/>
      <c r="D21" s="31"/>
      <c r="E21" s="31"/>
      <c r="F21" s="31"/>
      <c r="G21" s="31"/>
      <c r="H21" s="31"/>
      <c r="I21" s="171"/>
      <c r="J21" s="171"/>
      <c r="K21" s="171"/>
      <c r="L21" s="171"/>
      <c r="M21" s="32"/>
      <c r="N21" s="32"/>
      <c r="O21" s="32"/>
      <c r="P21" s="33"/>
      <c r="Q21" s="33"/>
      <c r="R21" s="33"/>
      <c r="S21" s="33"/>
      <c r="T21" s="33"/>
      <c r="U21" s="33"/>
      <c r="V21" s="33"/>
      <c r="W21" s="33"/>
      <c r="X21" s="33"/>
    </row>
    <row r="22" spans="1:24" s="34" customFormat="1" ht="15.75" customHeight="1" x14ac:dyDescent="0.35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2"/>
      <c r="N22" s="32"/>
      <c r="O22" s="32"/>
      <c r="P22" s="33"/>
      <c r="Q22" s="33"/>
      <c r="R22" s="33"/>
      <c r="S22" s="33"/>
      <c r="T22" s="33"/>
      <c r="U22" s="33"/>
      <c r="V22" s="33"/>
      <c r="W22" s="33"/>
      <c r="X22" s="33"/>
    </row>
    <row r="23" spans="1:24" s="34" customFormat="1" ht="15.75" customHeight="1" x14ac:dyDescent="0.35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2"/>
      <c r="N23" s="32"/>
      <c r="O23" s="32"/>
      <c r="P23" s="33"/>
      <c r="Q23" s="33"/>
      <c r="R23" s="33"/>
      <c r="S23" s="33"/>
      <c r="T23" s="33"/>
      <c r="U23" s="33"/>
      <c r="V23" s="33"/>
      <c r="W23" s="33"/>
      <c r="X23" s="33"/>
    </row>
    <row r="24" spans="1:24" s="34" customFormat="1" ht="15.75" customHeight="1" x14ac:dyDescent="0.35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2"/>
      <c r="N24" s="32"/>
      <c r="O24" s="32"/>
      <c r="P24" s="33"/>
      <c r="Q24" s="33"/>
      <c r="R24" s="33"/>
      <c r="S24" s="33"/>
      <c r="T24" s="33"/>
      <c r="U24" s="33"/>
      <c r="V24" s="33"/>
      <c r="W24" s="33"/>
      <c r="X24" s="33"/>
    </row>
    <row r="25" spans="1:24" s="34" customFormat="1" ht="15.75" customHeight="1" x14ac:dyDescent="0.35"/>
    <row r="26" spans="1:24" s="34" customFormat="1" ht="15.75" customHeight="1" x14ac:dyDescent="0.35"/>
    <row r="27" spans="1:24" s="34" customFormat="1" ht="15.75" customHeight="1" x14ac:dyDescent="0.35"/>
    <row r="28" spans="1:24" s="34" customFormat="1" ht="15.75" customHeight="1" x14ac:dyDescent="0.35"/>
    <row r="29" spans="1:24" s="34" customFormat="1" ht="15.75" customHeight="1" x14ac:dyDescent="0.35"/>
    <row r="30" spans="1:24" s="34" customFormat="1" ht="15.75" customHeight="1" x14ac:dyDescent="0.35"/>
    <row r="31" spans="1:24" s="34" customFormat="1" ht="15.75" customHeight="1" x14ac:dyDescent="0.35"/>
    <row r="32" spans="1:24" s="34" customFormat="1" ht="15.75" customHeight="1" x14ac:dyDescent="0.35"/>
    <row r="33" s="34" customFormat="1" ht="15.75" customHeight="1" x14ac:dyDescent="0.35"/>
    <row r="34" s="34" customFormat="1" ht="15.75" customHeight="1" x14ac:dyDescent="0.35"/>
    <row r="35" s="34" customFormat="1" ht="15.75" customHeight="1" x14ac:dyDescent="0.35"/>
    <row r="36" s="34" customFormat="1" ht="15.75" customHeight="1" x14ac:dyDescent="0.35"/>
    <row r="37" s="34" customFormat="1" ht="15.75" customHeight="1" x14ac:dyDescent="0.35"/>
    <row r="38" s="34" customFormat="1" ht="15.75" customHeight="1" x14ac:dyDescent="0.35"/>
    <row r="39" s="34" customFormat="1" ht="15.75" customHeight="1" x14ac:dyDescent="0.35"/>
    <row r="40" s="34" customFormat="1" ht="15.75" customHeight="1" x14ac:dyDescent="0.35"/>
    <row r="41" s="34" customFormat="1" ht="15.75" customHeight="1" x14ac:dyDescent="0.35"/>
    <row r="42" s="34" customFormat="1" ht="15.75" customHeight="1" x14ac:dyDescent="0.35"/>
    <row r="43" s="34" customFormat="1" ht="15.75" customHeight="1" x14ac:dyDescent="0.35"/>
    <row r="44" s="34" customFormat="1" ht="15.75" customHeight="1" x14ac:dyDescent="0.35"/>
    <row r="45" s="34" customFormat="1" ht="15.75" customHeight="1" x14ac:dyDescent="0.35"/>
    <row r="46" s="34" customFormat="1" ht="15.75" customHeight="1" x14ac:dyDescent="0.35"/>
    <row r="47" s="34" customFormat="1" ht="15.75" customHeight="1" x14ac:dyDescent="0.35"/>
    <row r="48" s="34" customFormat="1" ht="15.75" customHeight="1" x14ac:dyDescent="0.35"/>
    <row r="49" s="34" customFormat="1" ht="15.75" customHeight="1" x14ac:dyDescent="0.35"/>
    <row r="50" s="34" customFormat="1" ht="15.75" customHeight="1" x14ac:dyDescent="0.35"/>
    <row r="51" s="34" customFormat="1" ht="15.75" customHeight="1" x14ac:dyDescent="0.35"/>
    <row r="52" s="34" customFormat="1" ht="15.75" customHeight="1" x14ac:dyDescent="0.35"/>
    <row r="53" s="34" customFormat="1" ht="15.75" customHeight="1" x14ac:dyDescent="0.35"/>
    <row r="54" s="34" customFormat="1" ht="15.75" customHeight="1" x14ac:dyDescent="0.35"/>
    <row r="55" s="34" customFormat="1" ht="15.75" customHeight="1" x14ac:dyDescent="0.35"/>
    <row r="56" s="34" customFormat="1" ht="15.75" customHeight="1" x14ac:dyDescent="0.35"/>
    <row r="57" s="34" customFormat="1" ht="15.75" customHeight="1" x14ac:dyDescent="0.35"/>
    <row r="58" s="34" customFormat="1" ht="15.75" customHeight="1" x14ac:dyDescent="0.35"/>
    <row r="59" s="34" customFormat="1" ht="15.75" customHeight="1" x14ac:dyDescent="0.35"/>
    <row r="60" s="34" customFormat="1" ht="15.75" customHeight="1" x14ac:dyDescent="0.35"/>
    <row r="61" s="34" customFormat="1" ht="15.75" customHeight="1" x14ac:dyDescent="0.35"/>
    <row r="62" s="34" customFormat="1" ht="15.75" customHeight="1" x14ac:dyDescent="0.35"/>
    <row r="63" s="34" customFormat="1" ht="15.75" customHeight="1" x14ac:dyDescent="0.35"/>
    <row r="64" s="34" customFormat="1" ht="15.75" customHeight="1" x14ac:dyDescent="0.35"/>
    <row r="65" s="34" customFormat="1" ht="15.75" customHeight="1" x14ac:dyDescent="0.35"/>
    <row r="66" s="35" customFormat="1" ht="15.75" customHeight="1" x14ac:dyDescent="0.35"/>
    <row r="67" s="35" customFormat="1" ht="15.75" customHeight="1" x14ac:dyDescent="0.35"/>
    <row r="68" s="35" customFormat="1" ht="15.75" customHeight="1" x14ac:dyDescent="0.35"/>
    <row r="69" s="35" customFormat="1" ht="15.75" customHeight="1" x14ac:dyDescent="0.35"/>
    <row r="70" s="35" customFormat="1" ht="15.75" customHeight="1" x14ac:dyDescent="0.35"/>
    <row r="71" s="35" customFormat="1" ht="15.75" customHeight="1" x14ac:dyDescent="0.35"/>
    <row r="72" s="35" customFormat="1" ht="15.75" customHeight="1" x14ac:dyDescent="0.35"/>
    <row r="73" s="35" customFormat="1" ht="15.75" customHeight="1" x14ac:dyDescent="0.35"/>
    <row r="74" s="35" customFormat="1" ht="15.75" customHeight="1" x14ac:dyDescent="0.35"/>
    <row r="75" s="35" customFormat="1" ht="15.75" customHeight="1" x14ac:dyDescent="0.35"/>
    <row r="76" s="35" customFormat="1" ht="15.75" customHeight="1" x14ac:dyDescent="0.35"/>
    <row r="77" s="35" customFormat="1" ht="15.75" customHeight="1" x14ac:dyDescent="0.35"/>
    <row r="78" s="35" customFormat="1" ht="15.75" customHeight="1" x14ac:dyDescent="0.35"/>
    <row r="79" s="35" customFormat="1" ht="15.75" customHeight="1" x14ac:dyDescent="0.35"/>
    <row r="80" s="35" customFormat="1" ht="15.75" customHeight="1" x14ac:dyDescent="0.35"/>
    <row r="81" s="35" customFormat="1" ht="15.75" customHeight="1" x14ac:dyDescent="0.35"/>
    <row r="82" s="35" customFormat="1" ht="15.75" customHeight="1" x14ac:dyDescent="0.35"/>
    <row r="83" s="35" customFormat="1" ht="15.75" customHeight="1" x14ac:dyDescent="0.35"/>
    <row r="84" s="35" customFormat="1" ht="15.75" customHeight="1" x14ac:dyDescent="0.35"/>
    <row r="85" s="35" customFormat="1" ht="15.75" customHeight="1" x14ac:dyDescent="0.35"/>
    <row r="86" s="35" customFormat="1" ht="15.75" customHeight="1" x14ac:dyDescent="0.35"/>
    <row r="87" s="35" customFormat="1" ht="15.75" customHeight="1" x14ac:dyDescent="0.35"/>
    <row r="88" s="35" customFormat="1" ht="15.75" customHeight="1" x14ac:dyDescent="0.35"/>
    <row r="89" s="35" customFormat="1" ht="15.75" customHeight="1" x14ac:dyDescent="0.35"/>
    <row r="90" s="35" customFormat="1" ht="15.75" customHeight="1" x14ac:dyDescent="0.35"/>
    <row r="91" s="35" customFormat="1" ht="15.75" customHeight="1" x14ac:dyDescent="0.35"/>
    <row r="92" s="35" customFormat="1" ht="15.75" customHeight="1" x14ac:dyDescent="0.35"/>
    <row r="93" s="35" customFormat="1" ht="15.75" customHeight="1" x14ac:dyDescent="0.35"/>
    <row r="94" s="35" customFormat="1" ht="15.75" customHeight="1" x14ac:dyDescent="0.35"/>
    <row r="95" s="35" customFormat="1" ht="15.75" customHeight="1" x14ac:dyDescent="0.35"/>
    <row r="96" s="35" customFormat="1" ht="15.75" customHeight="1" x14ac:dyDescent="0.35"/>
    <row r="97" s="35" customFormat="1" ht="15.75" customHeight="1" x14ac:dyDescent="0.35"/>
    <row r="98" s="35" customFormat="1" ht="15.75" customHeight="1" x14ac:dyDescent="0.35"/>
    <row r="99" s="35" customFormat="1" ht="15.75" customHeight="1" x14ac:dyDescent="0.35"/>
    <row r="100" s="35" customFormat="1" ht="15.75" customHeight="1" x14ac:dyDescent="0.35"/>
    <row r="101" s="35" customFormat="1" ht="15.75" customHeight="1" x14ac:dyDescent="0.35"/>
    <row r="102" s="35" customFormat="1" ht="15.75" customHeight="1" x14ac:dyDescent="0.35"/>
    <row r="103" s="35" customFormat="1" ht="15.75" customHeight="1" x14ac:dyDescent="0.35"/>
    <row r="104" s="35" customFormat="1" ht="15.75" customHeight="1" x14ac:dyDescent="0.35"/>
    <row r="105" s="35" customFormat="1" ht="15.75" customHeight="1" x14ac:dyDescent="0.35"/>
    <row r="106" s="35" customFormat="1" ht="15.75" customHeight="1" x14ac:dyDescent="0.35"/>
    <row r="107" s="35" customFormat="1" ht="15.75" customHeight="1" x14ac:dyDescent="0.35"/>
    <row r="108" s="35" customFormat="1" ht="15.75" customHeight="1" x14ac:dyDescent="0.35"/>
    <row r="109" s="35" customFormat="1" ht="15.75" customHeight="1" x14ac:dyDescent="0.35"/>
    <row r="110" s="35" customFormat="1" ht="15.75" customHeight="1" x14ac:dyDescent="0.35"/>
    <row r="111" s="35" customFormat="1" ht="15.75" customHeight="1" x14ac:dyDescent="0.35"/>
    <row r="112" s="35" customFormat="1" ht="15.75" customHeight="1" x14ac:dyDescent="0.35"/>
    <row r="113" s="35" customFormat="1" ht="15.75" customHeight="1" x14ac:dyDescent="0.35"/>
    <row r="114" s="35" customFormat="1" ht="15.75" customHeight="1" x14ac:dyDescent="0.35"/>
    <row r="115" s="35" customFormat="1" ht="15.75" customHeight="1" x14ac:dyDescent="0.35"/>
    <row r="116" s="35" customFormat="1" ht="15.75" customHeight="1" x14ac:dyDescent="0.35"/>
    <row r="117" s="35" customFormat="1" ht="15.75" customHeight="1" x14ac:dyDescent="0.35"/>
    <row r="118" s="35" customFormat="1" ht="15.75" customHeight="1" x14ac:dyDescent="0.35"/>
    <row r="119" s="35" customFormat="1" ht="15.75" customHeight="1" x14ac:dyDescent="0.35"/>
    <row r="120" s="35" customFormat="1" ht="15.75" customHeight="1" x14ac:dyDescent="0.35"/>
    <row r="121" s="35" customFormat="1" ht="15.75" customHeight="1" x14ac:dyDescent="0.35"/>
    <row r="122" s="35" customFormat="1" ht="15.75" customHeight="1" x14ac:dyDescent="0.35"/>
    <row r="123" s="35" customFormat="1" ht="15.75" customHeight="1" x14ac:dyDescent="0.35"/>
    <row r="124" s="35" customFormat="1" ht="15.75" customHeight="1" x14ac:dyDescent="0.35"/>
    <row r="125" s="35" customFormat="1" ht="15.75" customHeight="1" x14ac:dyDescent="0.35"/>
    <row r="126" s="35" customFormat="1" ht="15.75" customHeight="1" x14ac:dyDescent="0.35"/>
    <row r="127" s="35" customFormat="1" ht="15.75" customHeight="1" x14ac:dyDescent="0.35"/>
    <row r="128" s="35" customFormat="1" ht="15.75" customHeight="1" x14ac:dyDescent="0.35"/>
    <row r="129" s="35" customFormat="1" ht="15.75" customHeight="1" x14ac:dyDescent="0.35"/>
    <row r="130" s="35" customFormat="1" ht="15.75" customHeight="1" x14ac:dyDescent="0.35"/>
    <row r="131" s="35" customFormat="1" ht="15.75" customHeight="1" x14ac:dyDescent="0.35"/>
    <row r="132" s="35" customFormat="1" ht="15.75" customHeight="1" x14ac:dyDescent="0.35"/>
    <row r="133" s="35" customFormat="1" ht="15.75" customHeight="1" x14ac:dyDescent="0.35"/>
    <row r="134" s="35" customFormat="1" ht="15.75" customHeight="1" x14ac:dyDescent="0.35"/>
    <row r="135" s="35" customFormat="1" ht="15.75" customHeight="1" x14ac:dyDescent="0.35"/>
    <row r="136" s="35" customFormat="1" ht="15.75" customHeight="1" x14ac:dyDescent="0.35"/>
    <row r="137" s="35" customFormat="1" ht="15.75" customHeight="1" x14ac:dyDescent="0.35"/>
    <row r="138" s="35" customFormat="1" ht="15.75" customHeight="1" x14ac:dyDescent="0.35"/>
    <row r="139" s="35" customFormat="1" ht="15.75" customHeight="1" x14ac:dyDescent="0.35"/>
    <row r="140" s="35" customFormat="1" ht="15.75" customHeight="1" x14ac:dyDescent="0.35"/>
    <row r="141" s="35" customFormat="1" ht="15.75" customHeight="1" x14ac:dyDescent="0.35"/>
    <row r="142" s="35" customFormat="1" ht="15.75" customHeight="1" x14ac:dyDescent="0.35"/>
    <row r="143" s="35" customFormat="1" ht="15.75" customHeight="1" x14ac:dyDescent="0.35"/>
    <row r="144" s="35" customFormat="1" ht="15.75" customHeight="1" x14ac:dyDescent="0.35"/>
    <row r="145" s="35" customFormat="1" ht="15.75" customHeight="1" x14ac:dyDescent="0.35"/>
    <row r="146" s="35" customFormat="1" ht="15.75" customHeight="1" x14ac:dyDescent="0.35"/>
    <row r="147" s="35" customFormat="1" ht="15.75" customHeight="1" x14ac:dyDescent="0.35"/>
    <row r="148" s="35" customFormat="1" ht="15.75" customHeight="1" x14ac:dyDescent="0.35"/>
    <row r="149" s="35" customFormat="1" ht="15.75" customHeight="1" x14ac:dyDescent="0.35"/>
    <row r="150" s="35" customFormat="1" ht="15.75" customHeight="1" x14ac:dyDescent="0.35"/>
    <row r="151" s="35" customFormat="1" ht="15.75" customHeight="1" x14ac:dyDescent="0.35"/>
    <row r="152" s="35" customFormat="1" ht="15.75" customHeight="1" x14ac:dyDescent="0.35"/>
    <row r="153" s="35" customFormat="1" ht="15.75" customHeight="1" x14ac:dyDescent="0.35"/>
    <row r="154" s="35" customFormat="1" ht="15.75" customHeight="1" x14ac:dyDescent="0.35"/>
    <row r="155" s="35" customFormat="1" ht="15.75" customHeight="1" x14ac:dyDescent="0.35"/>
    <row r="156" s="35" customFormat="1" ht="15.75" customHeight="1" x14ac:dyDescent="0.35"/>
    <row r="157" s="35" customFormat="1" ht="15.75" customHeight="1" x14ac:dyDescent="0.35"/>
    <row r="158" s="35" customFormat="1" ht="15.75" customHeight="1" x14ac:dyDescent="0.35"/>
    <row r="159" s="35" customFormat="1" ht="15.75" customHeight="1" x14ac:dyDescent="0.35"/>
    <row r="160" s="35" customFormat="1" ht="15.75" customHeight="1" x14ac:dyDescent="0.35"/>
    <row r="161" s="35" customFormat="1" ht="15.75" customHeight="1" x14ac:dyDescent="0.35"/>
    <row r="162" s="35" customFormat="1" ht="15.75" customHeight="1" x14ac:dyDescent="0.35"/>
    <row r="163" s="35" customFormat="1" ht="15.75" customHeight="1" x14ac:dyDescent="0.35"/>
    <row r="164" s="35" customFormat="1" ht="15.75" customHeight="1" x14ac:dyDescent="0.35"/>
    <row r="165" s="35" customFormat="1" ht="15.75" customHeight="1" x14ac:dyDescent="0.35"/>
    <row r="166" s="35" customFormat="1" ht="15.75" customHeight="1" x14ac:dyDescent="0.35"/>
    <row r="167" s="35" customFormat="1" ht="15.75" customHeight="1" x14ac:dyDescent="0.35"/>
    <row r="168" s="35" customFormat="1" ht="15.75" customHeight="1" x14ac:dyDescent="0.35"/>
    <row r="169" s="35" customFormat="1" ht="15.75" customHeight="1" x14ac:dyDescent="0.35"/>
    <row r="170" s="35" customFormat="1" ht="15.75" customHeight="1" x14ac:dyDescent="0.35"/>
    <row r="171" s="35" customFormat="1" ht="15.75" customHeight="1" x14ac:dyDescent="0.35"/>
    <row r="172" s="35" customFormat="1" ht="15.75" customHeight="1" x14ac:dyDescent="0.35"/>
    <row r="173" s="35" customFormat="1" ht="15.75" customHeight="1" x14ac:dyDescent="0.35"/>
    <row r="174" s="35" customFormat="1" ht="15.75" customHeight="1" x14ac:dyDescent="0.35"/>
    <row r="175" s="35" customFormat="1" ht="15.75" customHeight="1" x14ac:dyDescent="0.35"/>
    <row r="176" s="35" customFormat="1" ht="15.75" customHeight="1" x14ac:dyDescent="0.35"/>
    <row r="177" s="35" customFormat="1" ht="15.75" customHeight="1" x14ac:dyDescent="0.35"/>
    <row r="178" s="35" customFormat="1" ht="15.75" customHeight="1" x14ac:dyDescent="0.35"/>
    <row r="179" s="35" customFormat="1" ht="15.75" customHeight="1" x14ac:dyDescent="0.35"/>
    <row r="180" s="35" customFormat="1" ht="15.75" customHeight="1" x14ac:dyDescent="0.35"/>
    <row r="181" s="35" customFormat="1" ht="15.75" customHeight="1" x14ac:dyDescent="0.35"/>
    <row r="182" s="35" customFormat="1" ht="15.75" customHeight="1" x14ac:dyDescent="0.35"/>
    <row r="183" s="35" customFormat="1" ht="15.75" customHeight="1" x14ac:dyDescent="0.35"/>
    <row r="184" s="35" customFormat="1" ht="15.75" customHeight="1" x14ac:dyDescent="0.35"/>
    <row r="185" s="35" customFormat="1" ht="15.75" customHeight="1" x14ac:dyDescent="0.35"/>
    <row r="186" s="35" customFormat="1" ht="15.75" customHeight="1" x14ac:dyDescent="0.35"/>
    <row r="187" s="35" customFormat="1" ht="15.75" customHeight="1" x14ac:dyDescent="0.35"/>
    <row r="188" s="35" customFormat="1" ht="15.75" customHeight="1" x14ac:dyDescent="0.35"/>
    <row r="189" s="35" customFormat="1" ht="15.75" customHeight="1" x14ac:dyDescent="0.35"/>
    <row r="190" s="35" customFormat="1" ht="15.75" customHeight="1" x14ac:dyDescent="0.35"/>
    <row r="191" s="35" customFormat="1" ht="15.75" customHeight="1" x14ac:dyDescent="0.35"/>
    <row r="192" s="35" customFormat="1" ht="15.75" customHeight="1" x14ac:dyDescent="0.35"/>
    <row r="193" s="35" customFormat="1" ht="15.75" customHeight="1" x14ac:dyDescent="0.35"/>
    <row r="194" s="35" customFormat="1" ht="15.75" customHeight="1" x14ac:dyDescent="0.35"/>
    <row r="195" s="35" customFormat="1" ht="15.75" customHeight="1" x14ac:dyDescent="0.35"/>
    <row r="196" s="35" customFormat="1" ht="15.75" customHeight="1" x14ac:dyDescent="0.35"/>
    <row r="197" s="35" customFormat="1" ht="15.75" customHeight="1" x14ac:dyDescent="0.35"/>
    <row r="198" s="35" customFormat="1" ht="15.75" customHeight="1" x14ac:dyDescent="0.35"/>
    <row r="199" s="35" customFormat="1" ht="15.75" customHeight="1" x14ac:dyDescent="0.35"/>
    <row r="200" s="35" customFormat="1" ht="15.75" customHeight="1" x14ac:dyDescent="0.35"/>
    <row r="201" s="35" customFormat="1" ht="15.75" customHeight="1" x14ac:dyDescent="0.35"/>
    <row r="202" s="35" customFormat="1" ht="15.75" customHeight="1" x14ac:dyDescent="0.35"/>
    <row r="203" s="35" customFormat="1" ht="15.75" customHeight="1" x14ac:dyDescent="0.35"/>
    <row r="204" s="35" customFormat="1" ht="15.75" customHeight="1" x14ac:dyDescent="0.35"/>
    <row r="205" s="35" customFormat="1" ht="15.75" customHeight="1" x14ac:dyDescent="0.35"/>
    <row r="206" s="35" customFormat="1" ht="15.75" customHeight="1" x14ac:dyDescent="0.35"/>
    <row r="207" s="35" customFormat="1" ht="15.75" customHeight="1" x14ac:dyDescent="0.35"/>
    <row r="208" s="35" customFormat="1" ht="15.75" customHeight="1" x14ac:dyDescent="0.35"/>
    <row r="209" s="35" customFormat="1" ht="15.75" customHeight="1" x14ac:dyDescent="0.35"/>
    <row r="210" s="35" customFormat="1" ht="15.75" customHeight="1" x14ac:dyDescent="0.35"/>
    <row r="211" s="35" customFormat="1" ht="15.75" customHeight="1" x14ac:dyDescent="0.35"/>
    <row r="212" s="35" customFormat="1" ht="15.75" customHeight="1" x14ac:dyDescent="0.35"/>
    <row r="213" s="35" customFormat="1" ht="15.75" customHeight="1" x14ac:dyDescent="0.35"/>
    <row r="214" s="35" customFormat="1" ht="15.75" customHeight="1" x14ac:dyDescent="0.35"/>
    <row r="215" s="35" customFormat="1" ht="15.75" customHeight="1" x14ac:dyDescent="0.35"/>
    <row r="216" s="35" customFormat="1" ht="15.75" customHeight="1" x14ac:dyDescent="0.35"/>
    <row r="217" s="35" customFormat="1" ht="15.75" customHeight="1" x14ac:dyDescent="0.35"/>
    <row r="218" s="35" customFormat="1" ht="15.75" customHeight="1" x14ac:dyDescent="0.35"/>
    <row r="219" s="35" customFormat="1" ht="15.75" customHeight="1" x14ac:dyDescent="0.35"/>
    <row r="220" s="35" customFormat="1" ht="15.75" customHeight="1" x14ac:dyDescent="0.35"/>
    <row r="221" s="35" customFormat="1" ht="15.75" customHeight="1" x14ac:dyDescent="0.35"/>
    <row r="222" s="35" customFormat="1" ht="15.75" customHeight="1" x14ac:dyDescent="0.35"/>
    <row r="223" s="35" customFormat="1" ht="15.75" customHeight="1" x14ac:dyDescent="0.35"/>
    <row r="224" s="35" customFormat="1" ht="15.75" customHeight="1" x14ac:dyDescent="0.35"/>
    <row r="225" s="35" customFormat="1" ht="15.75" customHeight="1" x14ac:dyDescent="0.35"/>
    <row r="226" s="35" customFormat="1" ht="15.75" customHeight="1" x14ac:dyDescent="0.35"/>
    <row r="227" s="35" customFormat="1" ht="15.75" customHeight="1" x14ac:dyDescent="0.35"/>
    <row r="228" s="35" customFormat="1" ht="15.75" customHeight="1" x14ac:dyDescent="0.35"/>
    <row r="229" s="35" customFormat="1" ht="15.75" customHeight="1" x14ac:dyDescent="0.35"/>
    <row r="230" s="35" customFormat="1" ht="15.75" customHeight="1" x14ac:dyDescent="0.35"/>
    <row r="231" s="35" customFormat="1" ht="15.75" customHeight="1" x14ac:dyDescent="0.35"/>
    <row r="232" s="35" customFormat="1" ht="15.75" customHeight="1" x14ac:dyDescent="0.35"/>
    <row r="233" s="35" customFormat="1" ht="15.75" customHeight="1" x14ac:dyDescent="0.35"/>
    <row r="234" s="35" customFormat="1" ht="15.75" customHeight="1" x14ac:dyDescent="0.35"/>
    <row r="235" s="35" customFormat="1" ht="15.75" customHeight="1" x14ac:dyDescent="0.35"/>
    <row r="236" s="35" customFormat="1" ht="15.75" customHeight="1" x14ac:dyDescent="0.35"/>
    <row r="237" s="35" customFormat="1" ht="15.75" customHeight="1" x14ac:dyDescent="0.35"/>
    <row r="238" s="35" customFormat="1" ht="15.75" customHeight="1" x14ac:dyDescent="0.35"/>
    <row r="239" s="35" customFormat="1" ht="15.75" customHeight="1" x14ac:dyDescent="0.35"/>
    <row r="240" s="35" customFormat="1" ht="15.75" customHeight="1" x14ac:dyDescent="0.35"/>
    <row r="241" s="35" customFormat="1" ht="15.75" customHeight="1" x14ac:dyDescent="0.35"/>
    <row r="242" s="35" customFormat="1" ht="15.75" customHeight="1" x14ac:dyDescent="0.35"/>
    <row r="243" s="35" customFormat="1" ht="15.75" customHeight="1" x14ac:dyDescent="0.35"/>
    <row r="244" s="35" customFormat="1" ht="15.75" customHeight="1" x14ac:dyDescent="0.35"/>
    <row r="245" s="35" customFormat="1" ht="15.75" customHeight="1" x14ac:dyDescent="0.35"/>
    <row r="246" s="35" customFormat="1" ht="15.75" customHeight="1" x14ac:dyDescent="0.35"/>
    <row r="247" s="35" customFormat="1" ht="15.75" customHeight="1" x14ac:dyDescent="0.35"/>
    <row r="248" s="35" customFormat="1" ht="15.75" customHeight="1" x14ac:dyDescent="0.35"/>
    <row r="249" s="35" customFormat="1" ht="15.75" customHeight="1" x14ac:dyDescent="0.35"/>
    <row r="250" s="35" customFormat="1" ht="15.75" customHeight="1" x14ac:dyDescent="0.35"/>
    <row r="251" s="35" customFormat="1" ht="15.75" customHeight="1" x14ac:dyDescent="0.35"/>
    <row r="252" s="35" customFormat="1" ht="15.75" customHeight="1" x14ac:dyDescent="0.35"/>
    <row r="253" s="35" customFormat="1" ht="15.75" customHeight="1" x14ac:dyDescent="0.35"/>
    <row r="254" s="35" customFormat="1" ht="15.75" customHeight="1" x14ac:dyDescent="0.35"/>
    <row r="255" s="35" customFormat="1" ht="15.75" customHeight="1" x14ac:dyDescent="0.35"/>
    <row r="256" s="35" customFormat="1" ht="15.75" customHeight="1" x14ac:dyDescent="0.35"/>
    <row r="257" s="35" customFormat="1" ht="15.75" customHeight="1" x14ac:dyDescent="0.35"/>
    <row r="258" s="35" customFormat="1" ht="15.75" customHeight="1" x14ac:dyDescent="0.35"/>
    <row r="259" s="35" customFormat="1" ht="15.75" customHeight="1" x14ac:dyDescent="0.35"/>
    <row r="260" s="35" customFormat="1" ht="15.75" customHeight="1" x14ac:dyDescent="0.35"/>
    <row r="261" s="35" customFormat="1" ht="15.75" customHeight="1" x14ac:dyDescent="0.35"/>
    <row r="262" s="35" customFormat="1" ht="15.75" customHeight="1" x14ac:dyDescent="0.35"/>
    <row r="263" s="35" customFormat="1" ht="15.75" customHeight="1" x14ac:dyDescent="0.35"/>
    <row r="264" s="35" customFormat="1" ht="15.75" customHeight="1" x14ac:dyDescent="0.35"/>
    <row r="265" s="35" customFormat="1" ht="15.75" customHeight="1" x14ac:dyDescent="0.35"/>
    <row r="266" s="35" customFormat="1" ht="15.75" customHeight="1" x14ac:dyDescent="0.35"/>
    <row r="267" s="35" customFormat="1" ht="15.75" customHeight="1" x14ac:dyDescent="0.35"/>
    <row r="268" s="35" customFormat="1" ht="15.75" customHeight="1" x14ac:dyDescent="0.35"/>
    <row r="269" s="35" customFormat="1" ht="15.75" customHeight="1" x14ac:dyDescent="0.35"/>
    <row r="270" s="35" customFormat="1" ht="15.75" customHeight="1" x14ac:dyDescent="0.35"/>
    <row r="271" s="35" customFormat="1" ht="15.75" customHeight="1" x14ac:dyDescent="0.35"/>
    <row r="272" s="35" customFormat="1" ht="15.75" customHeight="1" x14ac:dyDescent="0.35"/>
    <row r="273" s="35" customFormat="1" ht="15.75" customHeight="1" x14ac:dyDescent="0.35"/>
    <row r="274" s="35" customFormat="1" ht="15.75" customHeight="1" x14ac:dyDescent="0.35"/>
    <row r="275" s="35" customFormat="1" ht="15.75" customHeight="1" x14ac:dyDescent="0.35"/>
    <row r="276" s="35" customFormat="1" ht="15.75" customHeight="1" x14ac:dyDescent="0.35"/>
    <row r="277" s="35" customFormat="1" ht="15.75" customHeight="1" x14ac:dyDescent="0.35"/>
    <row r="278" s="35" customFormat="1" ht="15.75" customHeight="1" x14ac:dyDescent="0.35"/>
    <row r="279" s="35" customFormat="1" ht="15.75" customHeight="1" x14ac:dyDescent="0.35"/>
    <row r="280" s="35" customFormat="1" ht="15.75" customHeight="1" x14ac:dyDescent="0.35"/>
    <row r="281" s="35" customFormat="1" ht="15.75" customHeight="1" x14ac:dyDescent="0.35"/>
    <row r="282" s="35" customFormat="1" ht="15.75" customHeight="1" x14ac:dyDescent="0.35"/>
    <row r="283" s="35" customFormat="1" ht="15.75" customHeight="1" x14ac:dyDescent="0.35"/>
    <row r="284" s="35" customFormat="1" ht="15.75" customHeight="1" x14ac:dyDescent="0.35"/>
    <row r="285" s="35" customFormat="1" ht="15.75" customHeight="1" x14ac:dyDescent="0.35"/>
    <row r="286" s="35" customFormat="1" ht="15.75" customHeight="1" x14ac:dyDescent="0.35"/>
    <row r="287" s="35" customFormat="1" ht="15.75" customHeight="1" x14ac:dyDescent="0.35"/>
    <row r="288" s="35" customFormat="1" ht="15.75" customHeight="1" x14ac:dyDescent="0.35"/>
    <row r="289" s="35" customFormat="1" ht="15.75" customHeight="1" x14ac:dyDescent="0.35"/>
    <row r="290" s="35" customFormat="1" ht="15.75" customHeight="1" x14ac:dyDescent="0.35"/>
    <row r="291" s="35" customFormat="1" ht="15.75" customHeight="1" x14ac:dyDescent="0.35"/>
    <row r="292" s="35" customFormat="1" ht="15.75" customHeight="1" x14ac:dyDescent="0.35"/>
    <row r="293" s="35" customFormat="1" ht="15.75" customHeight="1" x14ac:dyDescent="0.35"/>
    <row r="294" s="35" customFormat="1" ht="15.75" customHeight="1" x14ac:dyDescent="0.35"/>
    <row r="295" s="35" customFormat="1" ht="15.75" customHeight="1" x14ac:dyDescent="0.35"/>
    <row r="296" s="35" customFormat="1" ht="15.75" customHeight="1" x14ac:dyDescent="0.35"/>
    <row r="297" s="35" customFormat="1" ht="15.75" customHeight="1" x14ac:dyDescent="0.35"/>
    <row r="298" s="35" customFormat="1" ht="15.75" customHeight="1" x14ac:dyDescent="0.35"/>
    <row r="299" s="35" customFormat="1" ht="15.75" customHeight="1" x14ac:dyDescent="0.35"/>
    <row r="300" s="35" customFormat="1" ht="15.75" customHeight="1" x14ac:dyDescent="0.35"/>
    <row r="301" s="35" customFormat="1" ht="15.75" customHeight="1" x14ac:dyDescent="0.35"/>
    <row r="302" s="35" customFormat="1" ht="15.75" customHeight="1" x14ac:dyDescent="0.35"/>
    <row r="303" s="35" customFormat="1" ht="15.75" customHeight="1" x14ac:dyDescent="0.35"/>
    <row r="304" s="35" customFormat="1" ht="15.75" customHeight="1" x14ac:dyDescent="0.35"/>
    <row r="305" s="35" customFormat="1" ht="15.75" customHeight="1" x14ac:dyDescent="0.35"/>
    <row r="306" s="35" customFormat="1" ht="15.75" customHeight="1" x14ac:dyDescent="0.35"/>
    <row r="307" s="35" customFormat="1" ht="15.75" customHeight="1" x14ac:dyDescent="0.35"/>
    <row r="308" s="35" customFormat="1" ht="15.75" customHeight="1" x14ac:dyDescent="0.35"/>
    <row r="309" s="35" customFormat="1" ht="15.75" customHeight="1" x14ac:dyDescent="0.35"/>
    <row r="310" s="35" customFormat="1" ht="15.75" customHeight="1" x14ac:dyDescent="0.35"/>
    <row r="311" s="35" customFormat="1" ht="15.75" customHeight="1" x14ac:dyDescent="0.35"/>
    <row r="312" s="35" customFormat="1" ht="15.75" customHeight="1" x14ac:dyDescent="0.35"/>
    <row r="313" s="35" customFormat="1" ht="15.75" customHeight="1" x14ac:dyDescent="0.35"/>
    <row r="314" s="35" customFormat="1" ht="15.75" customHeight="1" x14ac:dyDescent="0.35"/>
    <row r="315" s="35" customFormat="1" ht="15.75" customHeight="1" x14ac:dyDescent="0.35"/>
    <row r="316" s="35" customFormat="1" ht="15.75" customHeight="1" x14ac:dyDescent="0.35"/>
    <row r="317" s="35" customFormat="1" ht="15.75" customHeight="1" x14ac:dyDescent="0.35"/>
    <row r="318" s="35" customFormat="1" ht="15.75" customHeight="1" x14ac:dyDescent="0.35"/>
    <row r="319" s="35" customFormat="1" ht="15.75" customHeight="1" x14ac:dyDescent="0.35"/>
    <row r="320" s="35" customFormat="1" ht="15.75" customHeight="1" x14ac:dyDescent="0.35"/>
    <row r="321" s="35" customFormat="1" ht="15.75" customHeight="1" x14ac:dyDescent="0.35"/>
    <row r="322" s="35" customFormat="1" ht="15.75" customHeight="1" x14ac:dyDescent="0.35"/>
    <row r="323" s="35" customFormat="1" ht="15.75" customHeight="1" x14ac:dyDescent="0.35"/>
    <row r="324" s="35" customFormat="1" ht="15.75" customHeight="1" x14ac:dyDescent="0.35"/>
    <row r="325" s="35" customFormat="1" ht="15.75" customHeight="1" x14ac:dyDescent="0.35"/>
    <row r="326" s="35" customFormat="1" ht="15.75" customHeight="1" x14ac:dyDescent="0.35"/>
    <row r="327" s="35" customFormat="1" ht="15.75" customHeight="1" x14ac:dyDescent="0.35"/>
    <row r="328" s="35" customFormat="1" ht="15.75" customHeight="1" x14ac:dyDescent="0.35"/>
    <row r="329" s="35" customFormat="1" ht="15.75" customHeight="1" x14ac:dyDescent="0.35"/>
    <row r="330" s="35" customFormat="1" ht="15.75" customHeight="1" x14ac:dyDescent="0.35"/>
    <row r="331" s="35" customFormat="1" ht="15.75" customHeight="1" x14ac:dyDescent="0.35"/>
    <row r="332" s="35" customFormat="1" ht="15.75" customHeight="1" x14ac:dyDescent="0.35"/>
    <row r="333" s="35" customFormat="1" ht="15.75" customHeight="1" x14ac:dyDescent="0.35"/>
    <row r="334" s="35" customFormat="1" ht="15.75" customHeight="1" x14ac:dyDescent="0.35"/>
    <row r="335" s="35" customFormat="1" ht="15.75" customHeight="1" x14ac:dyDescent="0.35"/>
    <row r="336" s="35" customFormat="1" ht="15.75" customHeight="1" x14ac:dyDescent="0.35"/>
    <row r="337" s="35" customFormat="1" ht="15.75" customHeight="1" x14ac:dyDescent="0.35"/>
    <row r="338" s="35" customFormat="1" ht="15.75" customHeight="1" x14ac:dyDescent="0.35"/>
    <row r="339" s="35" customFormat="1" ht="15.75" customHeight="1" x14ac:dyDescent="0.35"/>
    <row r="340" s="35" customFormat="1" ht="15.75" customHeight="1" x14ac:dyDescent="0.35"/>
    <row r="341" s="35" customFormat="1" ht="15.75" customHeight="1" x14ac:dyDescent="0.35"/>
    <row r="342" s="35" customFormat="1" ht="15.75" customHeight="1" x14ac:dyDescent="0.35"/>
    <row r="343" s="35" customFormat="1" ht="15.75" customHeight="1" x14ac:dyDescent="0.35"/>
    <row r="344" s="35" customFormat="1" ht="15.75" customHeight="1" x14ac:dyDescent="0.35"/>
    <row r="345" s="35" customFormat="1" ht="15.75" customHeight="1" x14ac:dyDescent="0.35"/>
    <row r="346" s="35" customFormat="1" ht="15.75" customHeight="1" x14ac:dyDescent="0.35"/>
    <row r="347" s="35" customFormat="1" ht="15.75" customHeight="1" x14ac:dyDescent="0.35"/>
    <row r="348" s="35" customFormat="1" ht="15.75" customHeight="1" x14ac:dyDescent="0.35"/>
    <row r="349" s="35" customFormat="1" ht="15.75" customHeight="1" x14ac:dyDescent="0.35"/>
    <row r="350" s="35" customFormat="1" ht="15.75" customHeight="1" x14ac:dyDescent="0.35"/>
    <row r="351" s="35" customFormat="1" ht="15.75" customHeight="1" x14ac:dyDescent="0.35"/>
    <row r="352" s="35" customFormat="1" ht="15.75" customHeight="1" x14ac:dyDescent="0.35"/>
    <row r="353" s="35" customFormat="1" ht="15.75" customHeight="1" x14ac:dyDescent="0.35"/>
    <row r="354" s="35" customFormat="1" ht="15.75" customHeight="1" x14ac:dyDescent="0.35"/>
    <row r="355" s="35" customFormat="1" ht="15.75" customHeight="1" x14ac:dyDescent="0.35"/>
    <row r="356" s="35" customFormat="1" ht="15.75" customHeight="1" x14ac:dyDescent="0.35"/>
    <row r="357" s="35" customFormat="1" ht="15.75" customHeight="1" x14ac:dyDescent="0.35"/>
    <row r="358" s="35" customFormat="1" ht="15.75" customHeight="1" x14ac:dyDescent="0.35"/>
    <row r="359" s="35" customFormat="1" ht="15.75" customHeight="1" x14ac:dyDescent="0.35"/>
    <row r="360" s="35" customFormat="1" ht="15.75" customHeight="1" x14ac:dyDescent="0.35"/>
    <row r="361" s="35" customFormat="1" ht="15.75" customHeight="1" x14ac:dyDescent="0.35"/>
    <row r="362" s="35" customFormat="1" ht="15.75" customHeight="1" x14ac:dyDescent="0.35"/>
    <row r="363" s="35" customFormat="1" ht="15.75" customHeight="1" x14ac:dyDescent="0.35"/>
    <row r="364" s="35" customFormat="1" ht="15.75" customHeight="1" x14ac:dyDescent="0.35"/>
    <row r="365" s="35" customFormat="1" ht="15.75" customHeight="1" x14ac:dyDescent="0.35"/>
    <row r="366" s="35" customFormat="1" ht="15.75" customHeight="1" x14ac:dyDescent="0.35"/>
    <row r="367" s="35" customFormat="1" ht="15.75" customHeight="1" x14ac:dyDescent="0.35"/>
    <row r="368" s="35" customFormat="1" ht="15.75" customHeight="1" x14ac:dyDescent="0.35"/>
    <row r="369" s="35" customFormat="1" ht="15.75" customHeight="1" x14ac:dyDescent="0.35"/>
    <row r="370" s="35" customFormat="1" ht="15.75" customHeight="1" x14ac:dyDescent="0.35"/>
    <row r="371" s="35" customFormat="1" ht="15.75" customHeight="1" x14ac:dyDescent="0.35"/>
    <row r="372" s="35" customFormat="1" ht="15.75" customHeight="1" x14ac:dyDescent="0.35"/>
    <row r="373" s="35" customFormat="1" ht="15.75" customHeight="1" x14ac:dyDescent="0.35"/>
    <row r="374" s="35" customFormat="1" ht="15.75" customHeight="1" x14ac:dyDescent="0.35"/>
    <row r="375" s="35" customFormat="1" ht="15.75" customHeight="1" x14ac:dyDescent="0.35"/>
    <row r="376" s="35" customFormat="1" ht="15.75" customHeight="1" x14ac:dyDescent="0.35"/>
    <row r="377" s="35" customFormat="1" ht="15.75" customHeight="1" x14ac:dyDescent="0.35"/>
    <row r="378" s="35" customFormat="1" ht="15.75" customHeight="1" x14ac:dyDescent="0.35"/>
    <row r="379" s="35" customFormat="1" ht="15.75" customHeight="1" x14ac:dyDescent="0.35"/>
    <row r="380" s="35" customFormat="1" ht="15.75" customHeight="1" x14ac:dyDescent="0.35"/>
    <row r="381" s="35" customFormat="1" ht="15.75" customHeight="1" x14ac:dyDescent="0.35"/>
    <row r="382" s="35" customFormat="1" ht="15.75" customHeight="1" x14ac:dyDescent="0.35"/>
    <row r="383" s="35" customFormat="1" ht="15.75" customHeight="1" x14ac:dyDescent="0.35"/>
    <row r="384" s="35" customFormat="1" ht="15.75" customHeight="1" x14ac:dyDescent="0.35"/>
    <row r="385" s="35" customFormat="1" ht="15.75" customHeight="1" x14ac:dyDescent="0.35"/>
    <row r="386" s="35" customFormat="1" ht="15.75" customHeight="1" x14ac:dyDescent="0.35"/>
    <row r="387" s="35" customFormat="1" ht="15.75" customHeight="1" x14ac:dyDescent="0.35"/>
    <row r="388" s="35" customFormat="1" ht="15.75" customHeight="1" x14ac:dyDescent="0.35"/>
    <row r="389" s="35" customFormat="1" ht="15.75" customHeight="1" x14ac:dyDescent="0.35"/>
    <row r="390" s="35" customFormat="1" ht="15.75" customHeight="1" x14ac:dyDescent="0.35"/>
    <row r="391" s="35" customFormat="1" ht="15.75" customHeight="1" x14ac:dyDescent="0.35"/>
    <row r="392" s="35" customFormat="1" ht="15.75" customHeight="1" x14ac:dyDescent="0.35"/>
    <row r="393" s="35" customFormat="1" ht="15.75" customHeight="1" x14ac:dyDescent="0.35"/>
    <row r="394" s="35" customFormat="1" ht="15.75" customHeight="1" x14ac:dyDescent="0.35"/>
    <row r="395" s="35" customFormat="1" ht="15.75" customHeight="1" x14ac:dyDescent="0.35"/>
    <row r="396" s="35" customFormat="1" ht="15.75" customHeight="1" x14ac:dyDescent="0.35"/>
    <row r="397" s="35" customFormat="1" ht="15.75" customHeight="1" x14ac:dyDescent="0.35"/>
    <row r="398" s="35" customFormat="1" ht="15.75" customHeight="1" x14ac:dyDescent="0.35"/>
    <row r="399" s="35" customFormat="1" ht="15.75" customHeight="1" x14ac:dyDescent="0.35"/>
    <row r="400" s="35" customFormat="1" ht="15.75" customHeight="1" x14ac:dyDescent="0.35"/>
    <row r="401" s="35" customFormat="1" ht="15.75" customHeight="1" x14ac:dyDescent="0.35"/>
    <row r="402" s="35" customFormat="1" ht="15.75" customHeight="1" x14ac:dyDescent="0.35"/>
    <row r="403" s="35" customFormat="1" ht="15.75" customHeight="1" x14ac:dyDescent="0.35"/>
    <row r="404" s="35" customFormat="1" ht="15.75" customHeight="1" x14ac:dyDescent="0.35"/>
    <row r="405" s="35" customFormat="1" ht="15.75" customHeight="1" x14ac:dyDescent="0.35"/>
    <row r="406" s="35" customFormat="1" ht="15.75" customHeight="1" x14ac:dyDescent="0.35"/>
    <row r="407" s="35" customFormat="1" ht="15.75" customHeight="1" x14ac:dyDescent="0.35"/>
    <row r="408" s="35" customFormat="1" ht="15.75" customHeight="1" x14ac:dyDescent="0.35"/>
    <row r="409" s="35" customFormat="1" ht="15.75" customHeight="1" x14ac:dyDescent="0.35"/>
    <row r="410" s="35" customFormat="1" ht="15.75" customHeight="1" x14ac:dyDescent="0.35"/>
    <row r="411" s="35" customFormat="1" ht="15.75" customHeight="1" x14ac:dyDescent="0.35"/>
    <row r="412" s="35" customFormat="1" ht="15.75" customHeight="1" x14ac:dyDescent="0.35"/>
    <row r="413" s="35" customFormat="1" ht="15.75" customHeight="1" x14ac:dyDescent="0.35"/>
    <row r="414" s="35" customFormat="1" ht="15.75" customHeight="1" x14ac:dyDescent="0.35"/>
    <row r="415" s="35" customFormat="1" ht="15.75" customHeight="1" x14ac:dyDescent="0.35"/>
    <row r="416" s="35" customFormat="1" ht="15.75" customHeight="1" x14ac:dyDescent="0.35"/>
    <row r="417" s="35" customFormat="1" ht="15.75" customHeight="1" x14ac:dyDescent="0.35"/>
    <row r="418" s="35" customFormat="1" ht="15.75" customHeight="1" x14ac:dyDescent="0.35"/>
    <row r="419" s="35" customFormat="1" ht="15.75" customHeight="1" x14ac:dyDescent="0.35"/>
    <row r="420" s="35" customFormat="1" ht="15.75" customHeight="1" x14ac:dyDescent="0.35"/>
    <row r="421" s="35" customFormat="1" ht="15.75" customHeight="1" x14ac:dyDescent="0.35"/>
    <row r="422" s="35" customFormat="1" ht="15.75" customHeight="1" x14ac:dyDescent="0.35"/>
    <row r="423" s="35" customFormat="1" ht="15.75" customHeight="1" x14ac:dyDescent="0.35"/>
    <row r="424" s="35" customFormat="1" ht="15.75" customHeight="1" x14ac:dyDescent="0.35"/>
    <row r="425" s="35" customFormat="1" ht="15.75" customHeight="1" x14ac:dyDescent="0.35"/>
    <row r="426" s="35" customFormat="1" ht="15.75" customHeight="1" x14ac:dyDescent="0.35"/>
    <row r="427" s="35" customFormat="1" ht="15.75" customHeight="1" x14ac:dyDescent="0.35"/>
    <row r="428" s="35" customFormat="1" ht="15.75" customHeight="1" x14ac:dyDescent="0.35"/>
    <row r="429" s="35" customFormat="1" ht="15.75" customHeight="1" x14ac:dyDescent="0.35"/>
    <row r="430" s="35" customFormat="1" ht="15.75" customHeight="1" x14ac:dyDescent="0.35"/>
    <row r="431" s="35" customFormat="1" ht="15.75" customHeight="1" x14ac:dyDescent="0.35"/>
    <row r="432" s="35" customFormat="1" ht="15.75" customHeight="1" x14ac:dyDescent="0.35"/>
    <row r="433" s="35" customFormat="1" ht="15.75" customHeight="1" x14ac:dyDescent="0.35"/>
    <row r="434" s="35" customFormat="1" ht="15.75" customHeight="1" x14ac:dyDescent="0.35"/>
    <row r="435" s="35" customFormat="1" ht="15.75" customHeight="1" x14ac:dyDescent="0.35"/>
    <row r="436" s="35" customFormat="1" ht="15.75" customHeight="1" x14ac:dyDescent="0.35"/>
    <row r="437" s="35" customFormat="1" ht="15.75" customHeight="1" x14ac:dyDescent="0.35"/>
    <row r="438" s="35" customFormat="1" ht="15.75" customHeight="1" x14ac:dyDescent="0.35"/>
    <row r="439" s="35" customFormat="1" ht="15.75" customHeight="1" x14ac:dyDescent="0.35"/>
    <row r="440" s="35" customFormat="1" ht="15.75" customHeight="1" x14ac:dyDescent="0.35"/>
    <row r="441" s="35" customFormat="1" ht="15.75" customHeight="1" x14ac:dyDescent="0.35"/>
    <row r="442" s="35" customFormat="1" ht="15.75" customHeight="1" x14ac:dyDescent="0.35"/>
    <row r="443" s="35" customFormat="1" ht="15.75" customHeight="1" x14ac:dyDescent="0.35"/>
    <row r="444" s="35" customFormat="1" ht="15.75" customHeight="1" x14ac:dyDescent="0.35"/>
    <row r="445" s="35" customFormat="1" ht="15.75" customHeight="1" x14ac:dyDescent="0.35"/>
    <row r="446" s="35" customFormat="1" ht="15.75" customHeight="1" x14ac:dyDescent="0.35"/>
    <row r="447" s="35" customFormat="1" ht="15.75" customHeight="1" x14ac:dyDescent="0.35"/>
    <row r="448" s="35" customFormat="1" ht="15.75" customHeight="1" x14ac:dyDescent="0.35"/>
    <row r="449" s="35" customFormat="1" ht="15.75" customHeight="1" x14ac:dyDescent="0.35"/>
    <row r="450" s="35" customFormat="1" ht="15.75" customHeight="1" x14ac:dyDescent="0.35"/>
    <row r="451" s="35" customFormat="1" ht="15.75" customHeight="1" x14ac:dyDescent="0.35"/>
    <row r="452" s="35" customFormat="1" ht="15.75" customHeight="1" x14ac:dyDescent="0.35"/>
    <row r="453" s="35" customFormat="1" ht="15.75" customHeight="1" x14ac:dyDescent="0.35"/>
    <row r="454" s="35" customFormat="1" ht="15.75" customHeight="1" x14ac:dyDescent="0.35"/>
    <row r="455" s="35" customFormat="1" ht="15.75" customHeight="1" x14ac:dyDescent="0.35"/>
    <row r="456" s="35" customFormat="1" ht="15.75" customHeight="1" x14ac:dyDescent="0.35"/>
    <row r="457" s="35" customFormat="1" ht="15.75" customHeight="1" x14ac:dyDescent="0.35"/>
    <row r="458" s="35" customFormat="1" ht="15.75" customHeight="1" x14ac:dyDescent="0.35"/>
    <row r="459" s="35" customFormat="1" ht="15.75" customHeight="1" x14ac:dyDescent="0.35"/>
    <row r="460" s="35" customFormat="1" ht="15.75" customHeight="1" x14ac:dyDescent="0.35"/>
    <row r="461" s="35" customFormat="1" ht="15.75" customHeight="1" x14ac:dyDescent="0.35"/>
    <row r="462" s="35" customFormat="1" ht="15.75" customHeight="1" x14ac:dyDescent="0.35"/>
    <row r="463" s="35" customFormat="1" ht="15.75" customHeight="1" x14ac:dyDescent="0.35"/>
    <row r="464" s="35" customFormat="1" ht="15.75" customHeight="1" x14ac:dyDescent="0.35"/>
    <row r="465" s="35" customFormat="1" ht="15.75" customHeight="1" x14ac:dyDescent="0.35"/>
    <row r="466" s="35" customFormat="1" ht="15.75" customHeight="1" x14ac:dyDescent="0.35"/>
    <row r="467" s="35" customFormat="1" ht="15.75" customHeight="1" x14ac:dyDescent="0.35"/>
    <row r="468" s="35" customFormat="1" ht="15.75" customHeight="1" x14ac:dyDescent="0.35"/>
    <row r="469" s="35" customFormat="1" ht="15.75" customHeight="1" x14ac:dyDescent="0.35"/>
    <row r="470" s="35" customFormat="1" ht="15.75" customHeight="1" x14ac:dyDescent="0.35"/>
    <row r="471" s="35" customFormat="1" ht="15.75" customHeight="1" x14ac:dyDescent="0.35"/>
    <row r="472" s="35" customFormat="1" ht="15.75" customHeight="1" x14ac:dyDescent="0.35"/>
    <row r="473" s="35" customFormat="1" ht="15.75" customHeight="1" x14ac:dyDescent="0.35"/>
    <row r="474" s="35" customFormat="1" ht="15.75" customHeight="1" x14ac:dyDescent="0.35"/>
    <row r="475" s="35" customFormat="1" ht="15.75" customHeight="1" x14ac:dyDescent="0.35"/>
    <row r="476" s="35" customFormat="1" ht="15.75" customHeight="1" x14ac:dyDescent="0.35"/>
    <row r="477" s="35" customFormat="1" ht="15.75" customHeight="1" x14ac:dyDescent="0.35"/>
    <row r="478" s="35" customFormat="1" ht="15.75" customHeight="1" x14ac:dyDescent="0.35"/>
    <row r="479" s="35" customFormat="1" ht="15.75" customHeight="1" x14ac:dyDescent="0.35"/>
    <row r="480" s="35" customFormat="1" ht="15.75" customHeight="1" x14ac:dyDescent="0.35"/>
    <row r="481" s="35" customFormat="1" ht="15.75" customHeight="1" x14ac:dyDescent="0.35"/>
    <row r="482" s="35" customFormat="1" ht="15.75" customHeight="1" x14ac:dyDescent="0.35"/>
    <row r="483" s="35" customFormat="1" ht="15.75" customHeight="1" x14ac:dyDescent="0.35"/>
    <row r="484" s="35" customFormat="1" ht="15.75" customHeight="1" x14ac:dyDescent="0.35"/>
    <row r="485" s="35" customFormat="1" ht="15.75" customHeight="1" x14ac:dyDescent="0.35"/>
    <row r="486" s="35" customFormat="1" ht="15.75" customHeight="1" x14ac:dyDescent="0.35"/>
    <row r="487" s="35" customFormat="1" ht="15.75" customHeight="1" x14ac:dyDescent="0.35"/>
    <row r="488" s="35" customFormat="1" ht="15.75" customHeight="1" x14ac:dyDescent="0.35"/>
    <row r="489" s="35" customFormat="1" ht="15.75" customHeight="1" x14ac:dyDescent="0.35"/>
    <row r="490" s="35" customFormat="1" ht="15.75" customHeight="1" x14ac:dyDescent="0.35"/>
    <row r="491" s="35" customFormat="1" ht="15.75" customHeight="1" x14ac:dyDescent="0.35"/>
    <row r="492" s="35" customFormat="1" ht="15.75" customHeight="1" x14ac:dyDescent="0.35"/>
    <row r="493" s="35" customFormat="1" ht="15.75" customHeight="1" x14ac:dyDescent="0.35"/>
    <row r="494" s="35" customFormat="1" ht="15.75" customHeight="1" x14ac:dyDescent="0.35"/>
    <row r="495" s="35" customFormat="1" ht="15.75" customHeight="1" x14ac:dyDescent="0.35"/>
    <row r="496" s="35" customFormat="1" ht="15.75" customHeight="1" x14ac:dyDescent="0.35"/>
    <row r="497" s="35" customFormat="1" ht="15.75" customHeight="1" x14ac:dyDescent="0.35"/>
    <row r="498" s="35" customFormat="1" ht="15.75" customHeight="1" x14ac:dyDescent="0.35"/>
    <row r="499" s="35" customFormat="1" ht="15.75" customHeight="1" x14ac:dyDescent="0.35"/>
    <row r="500" s="35" customFormat="1" ht="15.75" customHeight="1" x14ac:dyDescent="0.35"/>
    <row r="501" s="35" customFormat="1" ht="15.75" customHeight="1" x14ac:dyDescent="0.35"/>
    <row r="502" s="35" customFormat="1" ht="15.75" customHeight="1" x14ac:dyDescent="0.35"/>
    <row r="503" s="35" customFormat="1" ht="15.75" customHeight="1" x14ac:dyDescent="0.35"/>
    <row r="504" s="35" customFormat="1" ht="15.75" customHeight="1" x14ac:dyDescent="0.35"/>
    <row r="505" s="35" customFormat="1" ht="15.75" customHeight="1" x14ac:dyDescent="0.35"/>
    <row r="506" s="35" customFormat="1" ht="15.75" customHeight="1" x14ac:dyDescent="0.35"/>
    <row r="507" s="35" customFormat="1" ht="15.75" customHeight="1" x14ac:dyDescent="0.35"/>
    <row r="508" s="35" customFormat="1" ht="15.75" customHeight="1" x14ac:dyDescent="0.35"/>
    <row r="509" s="35" customFormat="1" ht="15.75" customHeight="1" x14ac:dyDescent="0.35"/>
    <row r="510" s="35" customFormat="1" ht="15.75" customHeight="1" x14ac:dyDescent="0.35"/>
    <row r="511" s="35" customFormat="1" ht="15.75" customHeight="1" x14ac:dyDescent="0.35"/>
    <row r="512" s="35" customFormat="1" ht="15.75" customHeight="1" x14ac:dyDescent="0.35"/>
    <row r="513" s="35" customFormat="1" ht="15.75" customHeight="1" x14ac:dyDescent="0.35"/>
    <row r="514" s="35" customFormat="1" ht="15.75" customHeight="1" x14ac:dyDescent="0.35"/>
    <row r="515" s="35" customFormat="1" ht="15.75" customHeight="1" x14ac:dyDescent="0.35"/>
    <row r="516" s="35" customFormat="1" ht="15.75" customHeight="1" x14ac:dyDescent="0.35"/>
    <row r="517" s="35" customFormat="1" ht="15.75" customHeight="1" x14ac:dyDescent="0.35"/>
    <row r="518" s="35" customFormat="1" ht="15.75" customHeight="1" x14ac:dyDescent="0.35"/>
    <row r="519" s="35" customFormat="1" ht="15.75" customHeight="1" x14ac:dyDescent="0.35"/>
    <row r="520" s="35" customFormat="1" ht="15.75" customHeight="1" x14ac:dyDescent="0.35"/>
    <row r="521" s="35" customFormat="1" ht="15.75" customHeight="1" x14ac:dyDescent="0.35"/>
    <row r="522" s="35" customFormat="1" ht="15.75" customHeight="1" x14ac:dyDescent="0.35"/>
    <row r="523" s="35" customFormat="1" ht="15.75" customHeight="1" x14ac:dyDescent="0.35"/>
    <row r="524" s="35" customFormat="1" ht="15.75" customHeight="1" x14ac:dyDescent="0.35"/>
    <row r="525" s="35" customFormat="1" ht="15.75" customHeight="1" x14ac:dyDescent="0.35"/>
    <row r="526" s="35" customFormat="1" ht="15.75" customHeight="1" x14ac:dyDescent="0.35"/>
    <row r="527" s="35" customFormat="1" ht="15.75" customHeight="1" x14ac:dyDescent="0.35"/>
    <row r="528" s="35" customFormat="1" ht="15.75" customHeight="1" x14ac:dyDescent="0.35"/>
    <row r="529" s="35" customFormat="1" ht="15.75" customHeight="1" x14ac:dyDescent="0.35"/>
    <row r="530" s="35" customFormat="1" ht="15.75" customHeight="1" x14ac:dyDescent="0.35"/>
    <row r="531" s="35" customFormat="1" ht="15.75" customHeight="1" x14ac:dyDescent="0.35"/>
    <row r="532" s="35" customFormat="1" ht="15.75" customHeight="1" x14ac:dyDescent="0.35"/>
    <row r="533" s="35" customFormat="1" ht="15.75" customHeight="1" x14ac:dyDescent="0.35"/>
    <row r="534" s="35" customFormat="1" ht="15.75" customHeight="1" x14ac:dyDescent="0.35"/>
    <row r="535" s="35" customFormat="1" ht="15.75" customHeight="1" x14ac:dyDescent="0.35"/>
    <row r="536" s="35" customFormat="1" ht="15.75" customHeight="1" x14ac:dyDescent="0.35"/>
    <row r="537" s="35" customFormat="1" ht="15.75" customHeight="1" x14ac:dyDescent="0.35"/>
    <row r="538" s="35" customFormat="1" ht="15.75" customHeight="1" x14ac:dyDescent="0.35"/>
    <row r="539" s="35" customFormat="1" ht="15.75" customHeight="1" x14ac:dyDescent="0.35"/>
    <row r="540" s="35" customFormat="1" ht="15.75" customHeight="1" x14ac:dyDescent="0.35"/>
    <row r="541" s="35" customFormat="1" ht="15.75" customHeight="1" x14ac:dyDescent="0.35"/>
    <row r="542" s="35" customFormat="1" ht="15.75" customHeight="1" x14ac:dyDescent="0.35"/>
    <row r="543" s="35" customFormat="1" ht="15.75" customHeight="1" x14ac:dyDescent="0.35"/>
    <row r="544" s="35" customFormat="1" ht="15.75" customHeight="1" x14ac:dyDescent="0.35"/>
    <row r="545" s="35" customFormat="1" ht="15.75" customHeight="1" x14ac:dyDescent="0.35"/>
    <row r="546" s="35" customFormat="1" ht="15.75" customHeight="1" x14ac:dyDescent="0.35"/>
    <row r="547" s="35" customFormat="1" ht="15.75" customHeight="1" x14ac:dyDescent="0.35"/>
    <row r="548" s="35" customFormat="1" ht="15.75" customHeight="1" x14ac:dyDescent="0.35"/>
    <row r="549" s="35" customFormat="1" ht="15.75" customHeight="1" x14ac:dyDescent="0.35"/>
    <row r="550" s="35" customFormat="1" ht="15.75" customHeight="1" x14ac:dyDescent="0.35"/>
    <row r="551" s="35" customFormat="1" ht="15.75" customHeight="1" x14ac:dyDescent="0.35"/>
    <row r="552" s="35" customFormat="1" ht="15.75" customHeight="1" x14ac:dyDescent="0.35"/>
    <row r="553" s="35" customFormat="1" ht="15.75" customHeight="1" x14ac:dyDescent="0.35"/>
    <row r="554" s="35" customFormat="1" ht="15.75" customHeight="1" x14ac:dyDescent="0.35"/>
    <row r="555" s="35" customFormat="1" ht="15.75" customHeight="1" x14ac:dyDescent="0.35"/>
    <row r="556" s="35" customFormat="1" ht="15.75" customHeight="1" x14ac:dyDescent="0.35"/>
    <row r="557" s="35" customFormat="1" ht="15.75" customHeight="1" x14ac:dyDescent="0.35"/>
    <row r="558" s="35" customFormat="1" ht="15.75" customHeight="1" x14ac:dyDescent="0.35"/>
    <row r="559" s="35" customFormat="1" ht="15.75" customHeight="1" x14ac:dyDescent="0.35"/>
    <row r="560" s="35" customFormat="1" ht="15.75" customHeight="1" x14ac:dyDescent="0.35"/>
    <row r="561" s="35" customFormat="1" ht="15.75" customHeight="1" x14ac:dyDescent="0.35"/>
    <row r="562" s="35" customFormat="1" ht="15.75" customHeight="1" x14ac:dyDescent="0.35"/>
    <row r="563" s="35" customFormat="1" ht="15.75" customHeight="1" x14ac:dyDescent="0.35"/>
    <row r="564" s="35" customFormat="1" ht="15.75" customHeight="1" x14ac:dyDescent="0.35"/>
    <row r="565" s="35" customFormat="1" ht="15.75" customHeight="1" x14ac:dyDescent="0.35"/>
    <row r="566" s="35" customFormat="1" ht="15.75" customHeight="1" x14ac:dyDescent="0.35"/>
    <row r="567" s="35" customFormat="1" ht="15.75" customHeight="1" x14ac:dyDescent="0.35"/>
    <row r="568" s="35" customFormat="1" ht="15.75" customHeight="1" x14ac:dyDescent="0.35"/>
    <row r="569" s="35" customFormat="1" ht="15.75" customHeight="1" x14ac:dyDescent="0.35"/>
    <row r="570" s="35" customFormat="1" ht="15.75" customHeight="1" x14ac:dyDescent="0.35"/>
    <row r="571" s="35" customFormat="1" ht="15.75" customHeight="1" x14ac:dyDescent="0.35"/>
    <row r="572" s="35" customFormat="1" ht="15.75" customHeight="1" x14ac:dyDescent="0.35"/>
    <row r="573" s="35" customFormat="1" ht="15.75" customHeight="1" x14ac:dyDescent="0.35"/>
    <row r="574" s="35" customFormat="1" ht="15.75" customHeight="1" x14ac:dyDescent="0.35"/>
    <row r="575" s="35" customFormat="1" ht="15.75" customHeight="1" x14ac:dyDescent="0.35"/>
    <row r="576" s="35" customFormat="1" ht="15.75" customHeight="1" x14ac:dyDescent="0.35"/>
    <row r="577" s="35" customFormat="1" ht="15.75" customHeight="1" x14ac:dyDescent="0.35"/>
    <row r="578" s="35" customFormat="1" ht="15.75" customHeight="1" x14ac:dyDescent="0.35"/>
    <row r="579" s="35" customFormat="1" ht="15.75" customHeight="1" x14ac:dyDescent="0.35"/>
    <row r="580" s="35" customFormat="1" ht="15.75" customHeight="1" x14ac:dyDescent="0.35"/>
    <row r="581" s="35" customFormat="1" ht="15.75" customHeight="1" x14ac:dyDescent="0.35"/>
    <row r="582" s="35" customFormat="1" ht="15.75" customHeight="1" x14ac:dyDescent="0.35"/>
    <row r="583" s="35" customFormat="1" ht="15.75" customHeight="1" x14ac:dyDescent="0.35"/>
    <row r="584" s="35" customFormat="1" ht="15.75" customHeight="1" x14ac:dyDescent="0.35"/>
    <row r="585" s="35" customFormat="1" ht="15.75" customHeight="1" x14ac:dyDescent="0.35"/>
    <row r="586" s="35" customFormat="1" ht="15.75" customHeight="1" x14ac:dyDescent="0.35"/>
    <row r="587" s="35" customFormat="1" ht="15.75" customHeight="1" x14ac:dyDescent="0.35"/>
    <row r="588" s="35" customFormat="1" ht="15.75" customHeight="1" x14ac:dyDescent="0.35"/>
    <row r="589" s="35" customFormat="1" ht="15.75" customHeight="1" x14ac:dyDescent="0.35"/>
    <row r="590" s="35" customFormat="1" ht="15.75" customHeight="1" x14ac:dyDescent="0.35"/>
    <row r="591" s="35" customFormat="1" ht="15.75" customHeight="1" x14ac:dyDescent="0.35"/>
    <row r="592" s="35" customFormat="1" ht="15.75" customHeight="1" x14ac:dyDescent="0.35"/>
    <row r="593" s="35" customFormat="1" ht="15.75" customHeight="1" x14ac:dyDescent="0.35"/>
    <row r="594" s="35" customFormat="1" ht="15.75" customHeight="1" x14ac:dyDescent="0.35"/>
    <row r="595" s="35" customFormat="1" ht="15.75" customHeight="1" x14ac:dyDescent="0.35"/>
    <row r="596" s="35" customFormat="1" ht="15.75" customHeight="1" x14ac:dyDescent="0.35"/>
    <row r="597" s="35" customFormat="1" ht="15.75" customHeight="1" x14ac:dyDescent="0.35"/>
    <row r="598" s="35" customFormat="1" ht="15.75" customHeight="1" x14ac:dyDescent="0.35"/>
    <row r="599" s="35" customFormat="1" ht="15.75" customHeight="1" x14ac:dyDescent="0.35"/>
    <row r="600" s="35" customFormat="1" ht="15.75" customHeight="1" x14ac:dyDescent="0.35"/>
    <row r="601" s="35" customFormat="1" ht="15.75" customHeight="1" x14ac:dyDescent="0.35"/>
    <row r="602" s="35" customFormat="1" ht="15.75" customHeight="1" x14ac:dyDescent="0.35"/>
    <row r="603" s="35" customFormat="1" ht="15.75" customHeight="1" x14ac:dyDescent="0.35"/>
    <row r="604" s="35" customFormat="1" ht="15.75" customHeight="1" x14ac:dyDescent="0.35"/>
    <row r="605" s="35" customFormat="1" ht="15.75" customHeight="1" x14ac:dyDescent="0.35"/>
    <row r="606" s="35" customFormat="1" ht="15.75" customHeight="1" x14ac:dyDescent="0.35"/>
    <row r="607" s="35" customFormat="1" ht="15.75" customHeight="1" x14ac:dyDescent="0.35"/>
    <row r="608" s="35" customFormat="1" ht="15.75" customHeight="1" x14ac:dyDescent="0.35"/>
    <row r="609" s="35" customFormat="1" ht="15.75" customHeight="1" x14ac:dyDescent="0.35"/>
    <row r="610" s="35" customFormat="1" ht="15.75" customHeight="1" x14ac:dyDescent="0.35"/>
    <row r="611" s="35" customFormat="1" ht="15.75" customHeight="1" x14ac:dyDescent="0.35"/>
    <row r="612" s="35" customFormat="1" ht="15.75" customHeight="1" x14ac:dyDescent="0.35"/>
    <row r="613" s="35" customFormat="1" ht="15.75" customHeight="1" x14ac:dyDescent="0.35"/>
    <row r="614" s="35" customFormat="1" ht="15.75" customHeight="1" x14ac:dyDescent="0.35"/>
    <row r="615" s="35" customFormat="1" ht="15.75" customHeight="1" x14ac:dyDescent="0.35"/>
    <row r="616" s="35" customFormat="1" ht="15.75" customHeight="1" x14ac:dyDescent="0.35"/>
    <row r="617" s="35" customFormat="1" ht="15.75" customHeight="1" x14ac:dyDescent="0.35"/>
    <row r="618" s="35" customFormat="1" ht="15.75" customHeight="1" x14ac:dyDescent="0.35"/>
    <row r="619" s="35" customFormat="1" ht="15.75" customHeight="1" x14ac:dyDescent="0.35"/>
    <row r="620" s="35" customFormat="1" ht="15.75" customHeight="1" x14ac:dyDescent="0.35"/>
    <row r="621" s="35" customFormat="1" ht="15.75" customHeight="1" x14ac:dyDescent="0.35"/>
    <row r="622" s="35" customFormat="1" ht="15.75" customHeight="1" x14ac:dyDescent="0.35"/>
    <row r="623" s="35" customFormat="1" ht="15.75" customHeight="1" x14ac:dyDescent="0.35"/>
    <row r="624" s="35" customFormat="1" ht="15.75" customHeight="1" x14ac:dyDescent="0.35"/>
    <row r="625" s="35" customFormat="1" ht="15.75" customHeight="1" x14ac:dyDescent="0.35"/>
    <row r="626" s="35" customFormat="1" ht="15.75" customHeight="1" x14ac:dyDescent="0.35"/>
    <row r="627" s="35" customFormat="1" ht="15.75" customHeight="1" x14ac:dyDescent="0.35"/>
    <row r="628" s="35" customFormat="1" ht="15.75" customHeight="1" x14ac:dyDescent="0.35"/>
    <row r="629" s="35" customFormat="1" ht="15.75" customHeight="1" x14ac:dyDescent="0.35"/>
    <row r="630" s="35" customFormat="1" ht="15.75" customHeight="1" x14ac:dyDescent="0.35"/>
    <row r="631" s="35" customFormat="1" ht="15.75" customHeight="1" x14ac:dyDescent="0.35"/>
    <row r="632" s="35" customFormat="1" ht="15.75" customHeight="1" x14ac:dyDescent="0.35"/>
    <row r="633" s="35" customFormat="1" ht="15.75" customHeight="1" x14ac:dyDescent="0.35"/>
    <row r="634" s="35" customFormat="1" ht="15.75" customHeight="1" x14ac:dyDescent="0.35"/>
    <row r="635" s="35" customFormat="1" ht="15.75" customHeight="1" x14ac:dyDescent="0.35"/>
    <row r="636" s="35" customFormat="1" ht="15.75" customHeight="1" x14ac:dyDescent="0.35"/>
    <row r="637" s="35" customFormat="1" ht="15.75" customHeight="1" x14ac:dyDescent="0.35"/>
    <row r="638" s="35" customFormat="1" ht="15.75" customHeight="1" x14ac:dyDescent="0.35"/>
    <row r="639" s="35" customFormat="1" ht="15.75" customHeight="1" x14ac:dyDescent="0.35"/>
    <row r="640" s="35" customFormat="1" ht="15.75" customHeight="1" x14ac:dyDescent="0.35"/>
    <row r="641" s="35" customFormat="1" ht="15.75" customHeight="1" x14ac:dyDescent="0.35"/>
    <row r="642" s="35" customFormat="1" ht="15.75" customHeight="1" x14ac:dyDescent="0.35"/>
    <row r="643" s="35" customFormat="1" ht="15.75" customHeight="1" x14ac:dyDescent="0.35"/>
    <row r="644" s="35" customFormat="1" ht="15.75" customHeight="1" x14ac:dyDescent="0.35"/>
    <row r="645" s="35" customFormat="1" ht="15.75" customHeight="1" x14ac:dyDescent="0.35"/>
    <row r="646" s="35" customFormat="1" ht="15.75" customHeight="1" x14ac:dyDescent="0.35"/>
    <row r="647" s="35" customFormat="1" ht="15.75" customHeight="1" x14ac:dyDescent="0.35"/>
    <row r="648" s="35" customFormat="1" ht="15.75" customHeight="1" x14ac:dyDescent="0.35"/>
    <row r="649" s="35" customFormat="1" ht="15.75" customHeight="1" x14ac:dyDescent="0.35"/>
    <row r="650" s="35" customFormat="1" ht="15.75" customHeight="1" x14ac:dyDescent="0.35"/>
    <row r="651" s="35" customFormat="1" ht="15.75" customHeight="1" x14ac:dyDescent="0.35"/>
    <row r="652" s="35" customFormat="1" ht="15.75" customHeight="1" x14ac:dyDescent="0.35"/>
    <row r="653" s="35" customFormat="1" ht="15.75" customHeight="1" x14ac:dyDescent="0.35"/>
    <row r="654" s="35" customFormat="1" ht="15.75" customHeight="1" x14ac:dyDescent="0.35"/>
    <row r="655" s="35" customFormat="1" ht="15.75" customHeight="1" x14ac:dyDescent="0.35"/>
    <row r="656" s="35" customFormat="1" ht="15.75" customHeight="1" x14ac:dyDescent="0.35"/>
    <row r="657" s="35" customFormat="1" ht="15.75" customHeight="1" x14ac:dyDescent="0.35"/>
    <row r="658" s="35" customFormat="1" ht="15.75" customHeight="1" x14ac:dyDescent="0.35"/>
    <row r="659" s="35" customFormat="1" ht="15.75" customHeight="1" x14ac:dyDescent="0.35"/>
    <row r="660" s="35" customFormat="1" ht="15.75" customHeight="1" x14ac:dyDescent="0.35"/>
    <row r="661" s="35" customFormat="1" ht="15.75" customHeight="1" x14ac:dyDescent="0.35"/>
    <row r="662" s="35" customFormat="1" ht="15.75" customHeight="1" x14ac:dyDescent="0.35"/>
    <row r="663" s="35" customFormat="1" ht="15.75" customHeight="1" x14ac:dyDescent="0.35"/>
    <row r="664" s="35" customFormat="1" ht="15.75" customHeight="1" x14ac:dyDescent="0.35"/>
    <row r="665" s="35" customFormat="1" ht="15.75" customHeight="1" x14ac:dyDescent="0.35"/>
    <row r="666" s="35" customFormat="1" ht="15.75" customHeight="1" x14ac:dyDescent="0.35"/>
    <row r="667" s="35" customFormat="1" ht="15.75" customHeight="1" x14ac:dyDescent="0.35"/>
    <row r="668" s="35" customFormat="1" ht="15.75" customHeight="1" x14ac:dyDescent="0.35"/>
    <row r="669" s="35" customFormat="1" ht="15.75" customHeight="1" x14ac:dyDescent="0.35"/>
    <row r="670" s="35" customFormat="1" ht="15.75" customHeight="1" x14ac:dyDescent="0.35"/>
    <row r="671" s="35" customFormat="1" ht="15.75" customHeight="1" x14ac:dyDescent="0.35"/>
    <row r="672" s="35" customFormat="1" ht="15.75" customHeight="1" x14ac:dyDescent="0.35"/>
    <row r="673" s="35" customFormat="1" ht="15.75" customHeight="1" x14ac:dyDescent="0.35"/>
    <row r="674" s="35" customFormat="1" ht="15.75" customHeight="1" x14ac:dyDescent="0.35"/>
    <row r="675" s="35" customFormat="1" ht="15.75" customHeight="1" x14ac:dyDescent="0.35"/>
    <row r="676" s="35" customFormat="1" ht="15.75" customHeight="1" x14ac:dyDescent="0.35"/>
    <row r="677" s="35" customFormat="1" ht="15.75" customHeight="1" x14ac:dyDescent="0.35"/>
    <row r="678" s="35" customFormat="1" ht="15.75" customHeight="1" x14ac:dyDescent="0.35"/>
    <row r="679" s="35" customFormat="1" ht="15.75" customHeight="1" x14ac:dyDescent="0.35"/>
    <row r="680" s="35" customFormat="1" ht="15.75" customHeight="1" x14ac:dyDescent="0.35"/>
    <row r="681" s="35" customFormat="1" ht="15.75" customHeight="1" x14ac:dyDescent="0.35"/>
    <row r="682" s="35" customFormat="1" ht="15.75" customHeight="1" x14ac:dyDescent="0.35"/>
    <row r="683" s="35" customFormat="1" ht="15.75" customHeight="1" x14ac:dyDescent="0.35"/>
    <row r="684" s="35" customFormat="1" ht="15.75" customHeight="1" x14ac:dyDescent="0.35"/>
    <row r="685" s="35" customFormat="1" ht="15.75" customHeight="1" x14ac:dyDescent="0.35"/>
    <row r="686" s="35" customFormat="1" ht="15.75" customHeight="1" x14ac:dyDescent="0.35"/>
    <row r="687" s="35" customFormat="1" ht="15.75" customHeight="1" x14ac:dyDescent="0.35"/>
    <row r="688" s="35" customFormat="1" ht="15.75" customHeight="1" x14ac:dyDescent="0.35"/>
    <row r="689" s="35" customFormat="1" ht="15.75" customHeight="1" x14ac:dyDescent="0.35"/>
    <row r="690" s="35" customFormat="1" ht="15.75" customHeight="1" x14ac:dyDescent="0.35"/>
    <row r="691" s="35" customFormat="1" ht="15.75" customHeight="1" x14ac:dyDescent="0.35"/>
    <row r="692" s="35" customFormat="1" ht="15.75" customHeight="1" x14ac:dyDescent="0.35"/>
    <row r="693" s="35" customFormat="1" ht="15.75" customHeight="1" x14ac:dyDescent="0.35"/>
    <row r="694" s="35" customFormat="1" ht="15.75" customHeight="1" x14ac:dyDescent="0.35"/>
    <row r="695" s="35" customFormat="1" ht="15.75" customHeight="1" x14ac:dyDescent="0.35"/>
    <row r="696" s="35" customFormat="1" ht="15.75" customHeight="1" x14ac:dyDescent="0.35"/>
    <row r="697" s="35" customFormat="1" ht="15.75" customHeight="1" x14ac:dyDescent="0.35"/>
    <row r="698" s="35" customFormat="1" ht="15.75" customHeight="1" x14ac:dyDescent="0.35"/>
    <row r="699" s="35" customFormat="1" ht="15.75" customHeight="1" x14ac:dyDescent="0.35"/>
    <row r="700" s="35" customFormat="1" ht="15.75" customHeight="1" x14ac:dyDescent="0.35"/>
    <row r="701" s="35" customFormat="1" ht="15.75" customHeight="1" x14ac:dyDescent="0.35"/>
    <row r="702" s="35" customFormat="1" ht="15.75" customHeight="1" x14ac:dyDescent="0.35"/>
    <row r="703" s="35" customFormat="1" ht="15.75" customHeight="1" x14ac:dyDescent="0.35"/>
    <row r="704" s="35" customFormat="1" ht="15.75" customHeight="1" x14ac:dyDescent="0.35"/>
    <row r="705" s="35" customFormat="1" ht="15.75" customHeight="1" x14ac:dyDescent="0.35"/>
    <row r="706" s="35" customFormat="1" ht="15.75" customHeight="1" x14ac:dyDescent="0.35"/>
    <row r="707" s="35" customFormat="1" ht="15.75" customHeight="1" x14ac:dyDescent="0.35"/>
    <row r="708" s="35" customFormat="1" ht="15.75" customHeight="1" x14ac:dyDescent="0.35"/>
    <row r="709" s="35" customFormat="1" ht="15.75" customHeight="1" x14ac:dyDescent="0.35"/>
    <row r="710" s="35" customFormat="1" ht="15.75" customHeight="1" x14ac:dyDescent="0.35"/>
    <row r="711" s="35" customFormat="1" ht="15.75" customHeight="1" x14ac:dyDescent="0.35"/>
    <row r="712" s="35" customFormat="1" ht="15.75" customHeight="1" x14ac:dyDescent="0.35"/>
    <row r="713" s="35" customFormat="1" ht="15.75" customHeight="1" x14ac:dyDescent="0.35"/>
    <row r="714" s="35" customFormat="1" ht="15.75" customHeight="1" x14ac:dyDescent="0.35"/>
    <row r="715" s="35" customFormat="1" ht="15.75" customHeight="1" x14ac:dyDescent="0.35"/>
    <row r="716" s="35" customFormat="1" ht="15.75" customHeight="1" x14ac:dyDescent="0.35"/>
    <row r="717" s="35" customFormat="1" ht="15.75" customHeight="1" x14ac:dyDescent="0.35"/>
    <row r="718" s="35" customFormat="1" ht="15.75" customHeight="1" x14ac:dyDescent="0.35"/>
    <row r="719" s="35" customFormat="1" ht="15.75" customHeight="1" x14ac:dyDescent="0.35"/>
    <row r="720" s="35" customFormat="1" ht="15.75" customHeight="1" x14ac:dyDescent="0.35"/>
    <row r="721" s="35" customFormat="1" ht="15.75" customHeight="1" x14ac:dyDescent="0.35"/>
    <row r="722" s="35" customFormat="1" ht="15.75" customHeight="1" x14ac:dyDescent="0.35"/>
    <row r="723" s="35" customFormat="1" ht="15.75" customHeight="1" x14ac:dyDescent="0.35"/>
    <row r="724" s="35" customFormat="1" ht="15.75" customHeight="1" x14ac:dyDescent="0.35"/>
    <row r="725" s="35" customFormat="1" ht="15.75" customHeight="1" x14ac:dyDescent="0.35"/>
    <row r="726" s="35" customFormat="1" ht="15.75" customHeight="1" x14ac:dyDescent="0.35"/>
    <row r="727" s="35" customFormat="1" ht="15.75" customHeight="1" x14ac:dyDescent="0.35"/>
    <row r="728" s="35" customFormat="1" ht="15.75" customHeight="1" x14ac:dyDescent="0.35"/>
    <row r="729" s="35" customFormat="1" ht="15.75" customHeight="1" x14ac:dyDescent="0.35"/>
    <row r="730" s="35" customFormat="1" ht="15.75" customHeight="1" x14ac:dyDescent="0.35"/>
    <row r="731" s="35" customFormat="1" ht="15.75" customHeight="1" x14ac:dyDescent="0.35"/>
    <row r="732" s="35" customFormat="1" ht="15.75" customHeight="1" x14ac:dyDescent="0.35"/>
    <row r="733" s="35" customFormat="1" ht="15.75" customHeight="1" x14ac:dyDescent="0.35"/>
    <row r="734" s="35" customFormat="1" ht="15.75" customHeight="1" x14ac:dyDescent="0.35"/>
    <row r="735" s="35" customFormat="1" ht="15.75" customHeight="1" x14ac:dyDescent="0.35"/>
    <row r="736" s="35" customFormat="1" ht="15.75" customHeight="1" x14ac:dyDescent="0.35"/>
    <row r="737" s="35" customFormat="1" ht="15.75" customHeight="1" x14ac:dyDescent="0.35"/>
    <row r="738" s="35" customFormat="1" ht="15.75" customHeight="1" x14ac:dyDescent="0.35"/>
    <row r="739" s="35" customFormat="1" ht="15.75" customHeight="1" x14ac:dyDescent="0.35"/>
    <row r="740" s="35" customFormat="1" ht="15.75" customHeight="1" x14ac:dyDescent="0.35"/>
    <row r="741" s="35" customFormat="1" ht="15.75" customHeight="1" x14ac:dyDescent="0.35"/>
    <row r="742" s="35" customFormat="1" ht="15.75" customHeight="1" x14ac:dyDescent="0.35"/>
    <row r="743" s="35" customFormat="1" ht="15.75" customHeight="1" x14ac:dyDescent="0.35"/>
    <row r="744" s="35" customFormat="1" ht="15.75" customHeight="1" x14ac:dyDescent="0.35"/>
    <row r="745" s="35" customFormat="1" ht="15.75" customHeight="1" x14ac:dyDescent="0.35"/>
    <row r="746" s="35" customFormat="1" ht="15.75" customHeight="1" x14ac:dyDescent="0.35"/>
    <row r="747" s="35" customFormat="1" ht="15.75" customHeight="1" x14ac:dyDescent="0.35"/>
    <row r="748" s="35" customFormat="1" ht="15.75" customHeight="1" x14ac:dyDescent="0.35"/>
    <row r="749" s="35" customFormat="1" ht="15.75" customHeight="1" x14ac:dyDescent="0.35"/>
    <row r="750" s="35" customFormat="1" ht="15.75" customHeight="1" x14ac:dyDescent="0.35"/>
    <row r="751" s="35" customFormat="1" ht="15.75" customHeight="1" x14ac:dyDescent="0.35"/>
    <row r="752" s="35" customFormat="1" ht="15.75" customHeight="1" x14ac:dyDescent="0.35"/>
    <row r="753" s="35" customFormat="1" ht="15.75" customHeight="1" x14ac:dyDescent="0.35"/>
    <row r="754" s="35" customFormat="1" ht="15.75" customHeight="1" x14ac:dyDescent="0.35"/>
    <row r="755" s="35" customFormat="1" ht="15.75" customHeight="1" x14ac:dyDescent="0.35"/>
    <row r="756" s="35" customFormat="1" ht="15.75" customHeight="1" x14ac:dyDescent="0.35"/>
    <row r="757" s="35" customFormat="1" ht="15.75" customHeight="1" x14ac:dyDescent="0.35"/>
    <row r="758" s="35" customFormat="1" ht="15.75" customHeight="1" x14ac:dyDescent="0.35"/>
    <row r="759" s="35" customFormat="1" ht="15.75" customHeight="1" x14ac:dyDescent="0.35"/>
    <row r="760" s="35" customFormat="1" ht="15.75" customHeight="1" x14ac:dyDescent="0.35"/>
    <row r="761" s="35" customFormat="1" ht="15.75" customHeight="1" x14ac:dyDescent="0.35"/>
    <row r="762" s="35" customFormat="1" ht="15.75" customHeight="1" x14ac:dyDescent="0.35"/>
    <row r="763" s="35" customFormat="1" ht="15.75" customHeight="1" x14ac:dyDescent="0.35"/>
    <row r="764" s="35" customFormat="1" ht="15.75" customHeight="1" x14ac:dyDescent="0.35"/>
    <row r="765" s="35" customFormat="1" ht="15.75" customHeight="1" x14ac:dyDescent="0.35"/>
    <row r="766" s="35" customFormat="1" ht="15.75" customHeight="1" x14ac:dyDescent="0.35"/>
    <row r="767" s="35" customFormat="1" ht="15.75" customHeight="1" x14ac:dyDescent="0.35"/>
    <row r="768" s="35" customFormat="1" ht="15.75" customHeight="1" x14ac:dyDescent="0.35"/>
    <row r="769" s="35" customFormat="1" ht="15.75" customHeight="1" x14ac:dyDescent="0.35"/>
    <row r="770" s="35" customFormat="1" ht="15.75" customHeight="1" x14ac:dyDescent="0.35"/>
    <row r="771" s="35" customFormat="1" ht="15.75" customHeight="1" x14ac:dyDescent="0.35"/>
    <row r="772" s="35" customFormat="1" ht="15.75" customHeight="1" x14ac:dyDescent="0.35"/>
    <row r="773" s="35" customFormat="1" ht="15.75" customHeight="1" x14ac:dyDescent="0.35"/>
    <row r="774" s="35" customFormat="1" ht="15.75" customHeight="1" x14ac:dyDescent="0.35"/>
    <row r="775" s="35" customFormat="1" ht="15.75" customHeight="1" x14ac:dyDescent="0.35"/>
    <row r="776" s="35" customFormat="1" ht="15.75" customHeight="1" x14ac:dyDescent="0.35"/>
    <row r="777" s="35" customFormat="1" ht="15.75" customHeight="1" x14ac:dyDescent="0.35"/>
    <row r="778" s="35" customFormat="1" ht="15.75" customHeight="1" x14ac:dyDescent="0.35"/>
    <row r="779" s="35" customFormat="1" ht="15.75" customHeight="1" x14ac:dyDescent="0.35"/>
    <row r="780" s="35" customFormat="1" ht="15.75" customHeight="1" x14ac:dyDescent="0.35"/>
    <row r="781" s="35" customFormat="1" ht="15.75" customHeight="1" x14ac:dyDescent="0.35"/>
    <row r="782" s="35" customFormat="1" ht="15.75" customHeight="1" x14ac:dyDescent="0.35"/>
    <row r="783" s="35" customFormat="1" ht="15.75" customHeight="1" x14ac:dyDescent="0.35"/>
    <row r="784" s="35" customFormat="1" ht="15.75" customHeight="1" x14ac:dyDescent="0.35"/>
    <row r="785" s="35" customFormat="1" ht="15.75" customHeight="1" x14ac:dyDescent="0.35"/>
    <row r="786" s="35" customFormat="1" ht="15.75" customHeight="1" x14ac:dyDescent="0.35"/>
    <row r="787" s="35" customFormat="1" ht="15.75" customHeight="1" x14ac:dyDescent="0.35"/>
    <row r="788" s="35" customFormat="1" ht="15.75" customHeight="1" x14ac:dyDescent="0.35"/>
    <row r="789" s="35" customFormat="1" ht="15.75" customHeight="1" x14ac:dyDescent="0.35"/>
    <row r="790" s="35" customFormat="1" ht="15.75" customHeight="1" x14ac:dyDescent="0.35"/>
    <row r="791" s="35" customFormat="1" ht="15.75" customHeight="1" x14ac:dyDescent="0.35"/>
    <row r="792" s="35" customFormat="1" ht="15.75" customHeight="1" x14ac:dyDescent="0.35"/>
    <row r="793" s="35" customFormat="1" ht="15.75" customHeight="1" x14ac:dyDescent="0.35"/>
    <row r="794" s="35" customFormat="1" ht="15.75" customHeight="1" x14ac:dyDescent="0.35"/>
    <row r="795" s="35" customFormat="1" ht="15.75" customHeight="1" x14ac:dyDescent="0.35"/>
    <row r="796" s="35" customFormat="1" ht="15.75" customHeight="1" x14ac:dyDescent="0.35"/>
    <row r="797" s="35" customFormat="1" ht="15.75" customHeight="1" x14ac:dyDescent="0.35"/>
    <row r="798" s="35" customFormat="1" ht="15.75" customHeight="1" x14ac:dyDescent="0.35"/>
    <row r="799" s="35" customFormat="1" ht="15.75" customHeight="1" x14ac:dyDescent="0.35"/>
    <row r="800" s="35" customFormat="1" ht="15.75" customHeight="1" x14ac:dyDescent="0.35"/>
    <row r="801" s="35" customFormat="1" ht="15.75" customHeight="1" x14ac:dyDescent="0.35"/>
    <row r="802" s="35" customFormat="1" ht="15.75" customHeight="1" x14ac:dyDescent="0.35"/>
    <row r="803" s="35" customFormat="1" ht="15.75" customHeight="1" x14ac:dyDescent="0.35"/>
    <row r="804" s="35" customFormat="1" ht="15.75" customHeight="1" x14ac:dyDescent="0.35"/>
    <row r="805" s="35" customFormat="1" ht="15.75" customHeight="1" x14ac:dyDescent="0.35"/>
    <row r="806" s="35" customFormat="1" ht="15.75" customHeight="1" x14ac:dyDescent="0.35"/>
    <row r="807" s="35" customFormat="1" ht="15.75" customHeight="1" x14ac:dyDescent="0.35"/>
    <row r="808" s="35" customFormat="1" ht="15.75" customHeight="1" x14ac:dyDescent="0.35"/>
    <row r="809" s="35" customFormat="1" ht="15.75" customHeight="1" x14ac:dyDescent="0.35"/>
    <row r="810" s="35" customFormat="1" ht="15.75" customHeight="1" x14ac:dyDescent="0.35"/>
    <row r="811" s="35" customFormat="1" ht="15.75" customHeight="1" x14ac:dyDescent="0.35"/>
    <row r="812" s="35" customFormat="1" ht="15.75" customHeight="1" x14ac:dyDescent="0.35"/>
    <row r="813" s="35" customFormat="1" ht="15.75" customHeight="1" x14ac:dyDescent="0.35"/>
    <row r="814" s="35" customFormat="1" ht="15.75" customHeight="1" x14ac:dyDescent="0.35"/>
    <row r="815" s="35" customFormat="1" ht="15.75" customHeight="1" x14ac:dyDescent="0.35"/>
    <row r="816" s="35" customFormat="1" ht="15.75" customHeight="1" x14ac:dyDescent="0.35"/>
    <row r="817" s="35" customFormat="1" ht="15.75" customHeight="1" x14ac:dyDescent="0.35"/>
    <row r="818" s="35" customFormat="1" ht="15.75" customHeight="1" x14ac:dyDescent="0.35"/>
    <row r="819" s="35" customFormat="1" ht="15.75" customHeight="1" x14ac:dyDescent="0.35"/>
    <row r="820" s="35" customFormat="1" ht="15.75" customHeight="1" x14ac:dyDescent="0.35"/>
    <row r="821" s="35" customFormat="1" ht="15.75" customHeight="1" x14ac:dyDescent="0.35"/>
    <row r="822" s="35" customFormat="1" ht="15.75" customHeight="1" x14ac:dyDescent="0.35"/>
    <row r="823" s="35" customFormat="1" ht="15.75" customHeight="1" x14ac:dyDescent="0.35"/>
    <row r="824" s="35" customFormat="1" ht="15.75" customHeight="1" x14ac:dyDescent="0.35"/>
    <row r="825" s="35" customFormat="1" ht="15.75" customHeight="1" x14ac:dyDescent="0.35"/>
    <row r="826" s="35" customFormat="1" ht="15.75" customHeight="1" x14ac:dyDescent="0.35"/>
    <row r="827" s="35" customFormat="1" ht="15.75" customHeight="1" x14ac:dyDescent="0.35"/>
    <row r="828" s="35" customFormat="1" ht="15.75" customHeight="1" x14ac:dyDescent="0.35"/>
    <row r="829" s="35" customFormat="1" ht="15.75" customHeight="1" x14ac:dyDescent="0.35"/>
    <row r="830" s="35" customFormat="1" ht="15.75" customHeight="1" x14ac:dyDescent="0.35"/>
    <row r="831" s="35" customFormat="1" ht="15.75" customHeight="1" x14ac:dyDescent="0.35"/>
    <row r="832" s="35" customFormat="1" ht="15.75" customHeight="1" x14ac:dyDescent="0.35"/>
    <row r="833" s="35" customFormat="1" ht="15.75" customHeight="1" x14ac:dyDescent="0.35"/>
    <row r="834" s="35" customFormat="1" ht="15.75" customHeight="1" x14ac:dyDescent="0.35"/>
    <row r="835" s="35" customFormat="1" ht="15.75" customHeight="1" x14ac:dyDescent="0.35"/>
    <row r="836" s="35" customFormat="1" ht="15.75" customHeight="1" x14ac:dyDescent="0.35"/>
    <row r="837" s="35" customFormat="1" ht="15.75" customHeight="1" x14ac:dyDescent="0.35"/>
    <row r="838" s="35" customFormat="1" ht="15.75" customHeight="1" x14ac:dyDescent="0.35"/>
    <row r="839" s="35" customFormat="1" ht="15.75" customHeight="1" x14ac:dyDescent="0.35"/>
    <row r="840" s="35" customFormat="1" ht="15.75" customHeight="1" x14ac:dyDescent="0.35"/>
    <row r="841" s="35" customFormat="1" ht="15.75" customHeight="1" x14ac:dyDescent="0.35"/>
    <row r="842" s="35" customFormat="1" ht="15.75" customHeight="1" x14ac:dyDescent="0.35"/>
    <row r="843" s="35" customFormat="1" ht="15.75" customHeight="1" x14ac:dyDescent="0.35"/>
    <row r="844" s="35" customFormat="1" ht="15.75" customHeight="1" x14ac:dyDescent="0.35"/>
    <row r="845" s="35" customFormat="1" ht="15.75" customHeight="1" x14ac:dyDescent="0.35"/>
    <row r="846" s="35" customFormat="1" ht="15.75" customHeight="1" x14ac:dyDescent="0.35"/>
    <row r="847" s="35" customFormat="1" ht="15.75" customHeight="1" x14ac:dyDescent="0.35"/>
    <row r="848" s="35" customFormat="1" ht="15.75" customHeight="1" x14ac:dyDescent="0.35"/>
    <row r="849" s="35" customFormat="1" ht="15.75" customHeight="1" x14ac:dyDescent="0.35"/>
    <row r="850" s="35" customFormat="1" ht="15.75" customHeight="1" x14ac:dyDescent="0.35"/>
    <row r="851" s="35" customFormat="1" ht="15.75" customHeight="1" x14ac:dyDescent="0.35"/>
    <row r="852" s="35" customFormat="1" ht="15.75" customHeight="1" x14ac:dyDescent="0.35"/>
    <row r="853" s="35" customFormat="1" ht="15.75" customHeight="1" x14ac:dyDescent="0.35"/>
    <row r="854" s="35" customFormat="1" ht="15.75" customHeight="1" x14ac:dyDescent="0.35"/>
    <row r="855" s="35" customFormat="1" ht="15.75" customHeight="1" x14ac:dyDescent="0.35"/>
    <row r="856" s="35" customFormat="1" ht="15.75" customHeight="1" x14ac:dyDescent="0.35"/>
    <row r="857" s="35" customFormat="1" ht="15.75" customHeight="1" x14ac:dyDescent="0.35"/>
    <row r="858" s="35" customFormat="1" ht="15.75" customHeight="1" x14ac:dyDescent="0.35"/>
    <row r="859" s="35" customFormat="1" ht="15.75" customHeight="1" x14ac:dyDescent="0.35"/>
    <row r="860" s="35" customFormat="1" ht="15.75" customHeight="1" x14ac:dyDescent="0.35"/>
    <row r="861" s="35" customFormat="1" ht="15.75" customHeight="1" x14ac:dyDescent="0.35"/>
    <row r="862" s="35" customFormat="1" ht="15.75" customHeight="1" x14ac:dyDescent="0.35"/>
    <row r="863" s="35" customFormat="1" ht="15.75" customHeight="1" x14ac:dyDescent="0.35"/>
    <row r="864" s="35" customFormat="1" ht="15.75" customHeight="1" x14ac:dyDescent="0.35"/>
    <row r="865" s="35" customFormat="1" ht="15.75" customHeight="1" x14ac:dyDescent="0.35"/>
    <row r="866" s="35" customFormat="1" ht="15.75" customHeight="1" x14ac:dyDescent="0.35"/>
    <row r="867" s="35" customFormat="1" ht="15.75" customHeight="1" x14ac:dyDescent="0.35"/>
    <row r="868" s="35" customFormat="1" ht="15.75" customHeight="1" x14ac:dyDescent="0.35"/>
    <row r="869" s="35" customFormat="1" ht="15.75" customHeight="1" x14ac:dyDescent="0.35"/>
    <row r="870" s="35" customFormat="1" ht="15.75" customHeight="1" x14ac:dyDescent="0.35"/>
    <row r="871" s="35" customFormat="1" ht="15.75" customHeight="1" x14ac:dyDescent="0.35"/>
    <row r="872" s="35" customFormat="1" ht="15.75" customHeight="1" x14ac:dyDescent="0.35"/>
    <row r="873" s="35" customFormat="1" ht="15.75" customHeight="1" x14ac:dyDescent="0.35"/>
    <row r="874" s="35" customFormat="1" ht="15.75" customHeight="1" x14ac:dyDescent="0.35"/>
    <row r="875" s="35" customFormat="1" ht="15.75" customHeight="1" x14ac:dyDescent="0.35"/>
    <row r="876" s="35" customFormat="1" ht="15.75" customHeight="1" x14ac:dyDescent="0.35"/>
    <row r="877" s="35" customFormat="1" ht="15.75" customHeight="1" x14ac:dyDescent="0.35"/>
    <row r="878" s="35" customFormat="1" ht="15.75" customHeight="1" x14ac:dyDescent="0.35"/>
    <row r="879" s="35" customFormat="1" ht="15.75" customHeight="1" x14ac:dyDescent="0.35"/>
    <row r="880" s="35" customFormat="1" ht="15.75" customHeight="1" x14ac:dyDescent="0.35"/>
    <row r="881" s="35" customFormat="1" ht="15.75" customHeight="1" x14ac:dyDescent="0.35"/>
    <row r="882" s="35" customFormat="1" ht="15.75" customHeight="1" x14ac:dyDescent="0.35"/>
    <row r="883" s="35" customFormat="1" ht="15.75" customHeight="1" x14ac:dyDescent="0.35"/>
    <row r="884" s="35" customFormat="1" ht="15.75" customHeight="1" x14ac:dyDescent="0.35"/>
    <row r="885" s="35" customFormat="1" ht="15.75" customHeight="1" x14ac:dyDescent="0.35"/>
    <row r="886" s="35" customFormat="1" ht="15.75" customHeight="1" x14ac:dyDescent="0.35"/>
    <row r="887" s="35" customFormat="1" ht="15.75" customHeight="1" x14ac:dyDescent="0.35"/>
    <row r="888" s="35" customFormat="1" ht="15.75" customHeight="1" x14ac:dyDescent="0.35"/>
    <row r="889" s="35" customFormat="1" ht="15.75" customHeight="1" x14ac:dyDescent="0.35"/>
    <row r="890" s="35" customFormat="1" ht="15.75" customHeight="1" x14ac:dyDescent="0.35"/>
    <row r="891" s="35" customFormat="1" ht="15.75" customHeight="1" x14ac:dyDescent="0.35"/>
    <row r="892" s="35" customFormat="1" ht="15.75" customHeight="1" x14ac:dyDescent="0.35"/>
    <row r="893" s="35" customFormat="1" ht="15.75" customHeight="1" x14ac:dyDescent="0.35"/>
    <row r="894" s="35" customFormat="1" ht="15.75" customHeight="1" x14ac:dyDescent="0.35"/>
    <row r="895" s="35" customFormat="1" ht="15.75" customHeight="1" x14ac:dyDescent="0.35"/>
    <row r="896" s="35" customFormat="1" ht="15.75" customHeight="1" x14ac:dyDescent="0.35"/>
    <row r="897" s="35" customFormat="1" ht="15.75" customHeight="1" x14ac:dyDescent="0.35"/>
    <row r="898" s="35" customFormat="1" ht="15.75" customHeight="1" x14ac:dyDescent="0.35"/>
    <row r="899" s="35" customFormat="1" ht="15.75" customHeight="1" x14ac:dyDescent="0.35"/>
    <row r="900" s="35" customFormat="1" ht="15.75" customHeight="1" x14ac:dyDescent="0.35"/>
    <row r="901" s="35" customFormat="1" ht="15.75" customHeight="1" x14ac:dyDescent="0.35"/>
    <row r="902" s="35" customFormat="1" ht="15.75" customHeight="1" x14ac:dyDescent="0.35"/>
    <row r="903" s="35" customFormat="1" ht="15.75" customHeight="1" x14ac:dyDescent="0.35"/>
    <row r="904" s="35" customFormat="1" ht="15.75" customHeight="1" x14ac:dyDescent="0.35"/>
    <row r="905" s="35" customFormat="1" ht="15.75" customHeight="1" x14ac:dyDescent="0.35"/>
    <row r="906" s="35" customFormat="1" ht="15.75" customHeight="1" x14ac:dyDescent="0.35"/>
    <row r="907" s="35" customFormat="1" ht="15.75" customHeight="1" x14ac:dyDescent="0.35"/>
    <row r="908" s="35" customFormat="1" ht="15.75" customHeight="1" x14ac:dyDescent="0.35"/>
    <row r="909" s="35" customFormat="1" ht="15.75" customHeight="1" x14ac:dyDescent="0.35"/>
    <row r="910" s="35" customFormat="1" ht="15.75" customHeight="1" x14ac:dyDescent="0.35"/>
    <row r="911" s="35" customFormat="1" ht="15.75" customHeight="1" x14ac:dyDescent="0.35"/>
    <row r="912" s="35" customFormat="1" ht="15.75" customHeight="1" x14ac:dyDescent="0.35"/>
    <row r="913" s="35" customFormat="1" ht="15.75" customHeight="1" x14ac:dyDescent="0.35"/>
    <row r="914" s="35" customFormat="1" ht="15.75" customHeight="1" x14ac:dyDescent="0.35"/>
    <row r="915" s="35" customFormat="1" ht="15.75" customHeight="1" x14ac:dyDescent="0.35"/>
    <row r="916" s="35" customFormat="1" ht="15.75" customHeight="1" x14ac:dyDescent="0.35"/>
    <row r="917" s="35" customFormat="1" ht="15.75" customHeight="1" x14ac:dyDescent="0.35"/>
    <row r="918" s="35" customFormat="1" ht="15.75" customHeight="1" x14ac:dyDescent="0.35"/>
    <row r="919" s="35" customFormat="1" ht="15.75" customHeight="1" x14ac:dyDescent="0.35"/>
    <row r="920" s="35" customFormat="1" ht="15.75" customHeight="1" x14ac:dyDescent="0.35"/>
    <row r="921" s="35" customFormat="1" ht="15.75" customHeight="1" x14ac:dyDescent="0.35"/>
    <row r="922" s="35" customFormat="1" ht="15.75" customHeight="1" x14ac:dyDescent="0.35"/>
    <row r="923" s="35" customFormat="1" ht="15.75" customHeight="1" x14ac:dyDescent="0.35"/>
    <row r="924" s="35" customFormat="1" ht="15.75" customHeight="1" x14ac:dyDescent="0.35"/>
    <row r="925" s="35" customFormat="1" ht="15.75" customHeight="1" x14ac:dyDescent="0.35"/>
    <row r="926" s="35" customFormat="1" ht="15.75" customHeight="1" x14ac:dyDescent="0.35"/>
    <row r="927" s="35" customFormat="1" ht="15.75" customHeight="1" x14ac:dyDescent="0.35"/>
    <row r="928" s="35" customFormat="1" ht="15.75" customHeight="1" x14ac:dyDescent="0.35"/>
    <row r="929" s="35" customFormat="1" ht="15.75" customHeight="1" x14ac:dyDescent="0.35"/>
    <row r="930" s="35" customFormat="1" ht="15.75" customHeight="1" x14ac:dyDescent="0.35"/>
    <row r="931" s="35" customFormat="1" ht="15.75" customHeight="1" x14ac:dyDescent="0.35"/>
    <row r="932" s="35" customFormat="1" ht="15.75" customHeight="1" x14ac:dyDescent="0.35"/>
    <row r="933" s="35" customFormat="1" ht="15.75" customHeight="1" x14ac:dyDescent="0.35"/>
    <row r="934" s="35" customFormat="1" ht="15.75" customHeight="1" x14ac:dyDescent="0.35"/>
    <row r="935" s="35" customFormat="1" ht="15.75" customHeight="1" x14ac:dyDescent="0.35"/>
    <row r="936" s="35" customFormat="1" ht="15.75" customHeight="1" x14ac:dyDescent="0.35"/>
    <row r="937" s="35" customFormat="1" ht="15.75" customHeight="1" x14ac:dyDescent="0.35"/>
    <row r="938" s="35" customFormat="1" ht="15.75" customHeight="1" x14ac:dyDescent="0.35"/>
    <row r="939" s="35" customFormat="1" ht="15.75" customHeight="1" x14ac:dyDescent="0.35"/>
    <row r="940" s="35" customFormat="1" ht="15.75" customHeight="1" x14ac:dyDescent="0.35"/>
    <row r="941" s="35" customFormat="1" ht="15.75" customHeight="1" x14ac:dyDescent="0.35"/>
    <row r="942" s="35" customFormat="1" ht="15.75" customHeight="1" x14ac:dyDescent="0.35"/>
    <row r="943" s="35" customFormat="1" ht="15.75" customHeight="1" x14ac:dyDescent="0.35"/>
    <row r="944" s="35" customFormat="1" ht="15.75" customHeight="1" x14ac:dyDescent="0.35"/>
    <row r="945" s="35" customFormat="1" ht="15.75" customHeight="1" x14ac:dyDescent="0.35"/>
    <row r="946" s="35" customFormat="1" ht="15.75" customHeight="1" x14ac:dyDescent="0.35"/>
    <row r="947" s="35" customFormat="1" ht="15.75" customHeight="1" x14ac:dyDescent="0.35"/>
    <row r="948" s="35" customFormat="1" ht="15.75" customHeight="1" x14ac:dyDescent="0.35"/>
    <row r="949" s="35" customFormat="1" ht="15.75" customHeight="1" x14ac:dyDescent="0.35"/>
    <row r="950" s="35" customFormat="1" ht="15.75" customHeight="1" x14ac:dyDescent="0.35"/>
    <row r="951" s="35" customFormat="1" ht="15.75" customHeight="1" x14ac:dyDescent="0.35"/>
    <row r="952" s="35" customFormat="1" ht="15.75" customHeight="1" x14ac:dyDescent="0.35"/>
    <row r="953" s="35" customFormat="1" ht="15.75" customHeight="1" x14ac:dyDescent="0.35"/>
    <row r="954" s="35" customFormat="1" ht="15.75" customHeight="1" x14ac:dyDescent="0.35"/>
    <row r="955" s="35" customFormat="1" ht="15.75" customHeight="1" x14ac:dyDescent="0.35"/>
    <row r="956" s="35" customFormat="1" ht="15.75" customHeight="1" x14ac:dyDescent="0.35"/>
    <row r="957" s="35" customFormat="1" ht="15.75" customHeight="1" x14ac:dyDescent="0.35"/>
    <row r="958" s="35" customFormat="1" ht="15.75" customHeight="1" x14ac:dyDescent="0.35"/>
    <row r="959" s="35" customFormat="1" ht="15.75" customHeight="1" x14ac:dyDescent="0.35"/>
    <row r="960" s="35" customFormat="1" ht="15.75" customHeight="1" x14ac:dyDescent="0.35"/>
    <row r="961" s="35" customFormat="1" ht="15.75" customHeight="1" x14ac:dyDescent="0.35"/>
    <row r="962" s="35" customFormat="1" ht="15.75" customHeight="1" x14ac:dyDescent="0.35"/>
    <row r="963" s="35" customFormat="1" ht="15.75" customHeight="1" x14ac:dyDescent="0.35"/>
    <row r="964" s="35" customFormat="1" ht="15.75" customHeight="1" x14ac:dyDescent="0.35"/>
    <row r="965" s="35" customFormat="1" ht="15.75" customHeight="1" x14ac:dyDescent="0.35"/>
    <row r="966" s="35" customFormat="1" ht="15.75" customHeight="1" x14ac:dyDescent="0.35"/>
    <row r="967" s="35" customFormat="1" ht="15.75" customHeight="1" x14ac:dyDescent="0.35"/>
    <row r="968" s="35" customFormat="1" ht="15.75" customHeight="1" x14ac:dyDescent="0.35"/>
    <row r="969" s="35" customFormat="1" ht="15.75" customHeight="1" x14ac:dyDescent="0.35"/>
    <row r="970" s="35" customFormat="1" ht="15.75" customHeight="1" x14ac:dyDescent="0.35"/>
    <row r="971" s="35" customFormat="1" ht="15.75" customHeight="1" x14ac:dyDescent="0.35"/>
    <row r="972" s="35" customFormat="1" ht="15.75" customHeight="1" x14ac:dyDescent="0.35"/>
    <row r="973" s="35" customFormat="1" ht="15.75" customHeight="1" x14ac:dyDescent="0.35"/>
    <row r="974" s="35" customFormat="1" ht="15.75" customHeight="1" x14ac:dyDescent="0.35"/>
    <row r="975" s="35" customFormat="1" ht="15.75" customHeight="1" x14ac:dyDescent="0.35"/>
    <row r="976" s="35" customFormat="1" ht="15.75" customHeight="1" x14ac:dyDescent="0.35"/>
    <row r="977" s="35" customFormat="1" ht="15.75" customHeight="1" x14ac:dyDescent="0.35"/>
    <row r="978" s="35" customFormat="1" ht="15.75" customHeight="1" x14ac:dyDescent="0.35"/>
    <row r="979" s="35" customFormat="1" ht="15.75" customHeight="1" x14ac:dyDescent="0.35"/>
    <row r="980" s="35" customFormat="1" ht="15.75" customHeight="1" x14ac:dyDescent="0.35"/>
    <row r="981" s="35" customFormat="1" ht="15.75" customHeight="1" x14ac:dyDescent="0.35"/>
    <row r="982" s="35" customFormat="1" ht="15.75" customHeight="1" x14ac:dyDescent="0.35"/>
    <row r="983" s="35" customFormat="1" ht="15.75" customHeight="1" x14ac:dyDescent="0.35"/>
    <row r="984" s="35" customFormat="1" ht="15.75" customHeight="1" x14ac:dyDescent="0.35"/>
    <row r="985" s="35" customFormat="1" ht="15.75" customHeight="1" x14ac:dyDescent="0.35"/>
    <row r="986" s="35" customFormat="1" ht="15.75" customHeight="1" x14ac:dyDescent="0.35"/>
  </sheetData>
  <sheetProtection algorithmName="SHA-512" hashValue="HzTVQM6QDalw5eKwsbl7JUkJ48CsXCKLFr7v7fFQKzE8tbbv+bjxN/kjJxOEHOtrP3ZEvw6ARFDLvlFDxI8ZJA==" saltValue="/BZBLXLkIT+GeP46UDIpvQ==" spinCount="100000" sheet="1" selectLockedCells="1"/>
  <mergeCells count="11">
    <mergeCell ref="A1:L1"/>
    <mergeCell ref="A3:L3"/>
    <mergeCell ref="C5:L5"/>
    <mergeCell ref="A7:L7"/>
    <mergeCell ref="B16:B17"/>
    <mergeCell ref="I16:L16"/>
    <mergeCell ref="I17:L21"/>
    <mergeCell ref="C16:F17"/>
    <mergeCell ref="C10:F10"/>
    <mergeCell ref="B10:B11"/>
    <mergeCell ref="G10:G11"/>
  </mergeCells>
  <pageMargins left="0.7" right="0.7" top="0.75" bottom="0.75" header="0" footer="0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F243E"/>
    <pageSetUpPr fitToPage="1"/>
  </sheetPr>
  <dimension ref="A1:S64"/>
  <sheetViews>
    <sheetView zoomScaleNormal="100" workbookViewId="0">
      <selection sqref="A1:M1"/>
    </sheetView>
  </sheetViews>
  <sheetFormatPr baseColWidth="10" defaultColWidth="10.81640625" defaultRowHeight="14.5" x14ac:dyDescent="0.35"/>
  <cols>
    <col min="1" max="1" width="39.7265625" style="5" customWidth="1"/>
    <col min="2" max="6" width="18.1796875" style="5" customWidth="1"/>
    <col min="7" max="10" width="22" style="5" customWidth="1"/>
    <col min="11" max="11" width="23.54296875" style="5" customWidth="1"/>
    <col min="12" max="12" width="19.54296875" style="5" customWidth="1"/>
    <col min="13" max="13" width="29.54296875" style="5" customWidth="1"/>
    <col min="14" max="16384" width="10.81640625" style="5"/>
  </cols>
  <sheetData>
    <row r="1" spans="1:19" s="9" customFormat="1" ht="119.15" customHeight="1" thickBot="1" x14ac:dyDescent="0.4">
      <c r="A1" s="184" t="s">
        <v>84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6"/>
      <c r="N1" s="17"/>
      <c r="O1" s="17"/>
      <c r="P1" s="17"/>
      <c r="Q1" s="17"/>
      <c r="R1" s="17"/>
      <c r="S1" s="17"/>
    </row>
    <row r="2" spans="1:19" s="9" customFormat="1" ht="15" customHeight="1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9" ht="25" customHeight="1" x14ac:dyDescent="0.35">
      <c r="A3" s="210" t="s">
        <v>88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71"/>
      <c r="O3" s="71"/>
      <c r="P3" s="71"/>
      <c r="Q3" s="71"/>
      <c r="R3" s="71"/>
      <c r="S3" s="71"/>
    </row>
    <row r="4" spans="1:19" s="11" customFormat="1" ht="12.5" thickBot="1" x14ac:dyDescent="0.3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9" s="14" customFormat="1" ht="33.65" customHeight="1" thickBot="1" x14ac:dyDescent="0.35">
      <c r="A5" s="198" t="s">
        <v>1</v>
      </c>
      <c r="B5" s="198"/>
      <c r="C5" s="151"/>
      <c r="D5" s="151"/>
      <c r="E5" s="151"/>
      <c r="F5" s="151"/>
      <c r="G5" s="72"/>
      <c r="H5" s="72"/>
      <c r="I5" s="72"/>
      <c r="J5" s="72"/>
      <c r="K5" s="195">
        <f>BPU!C5</f>
        <v>0</v>
      </c>
      <c r="L5" s="196"/>
      <c r="M5" s="197"/>
      <c r="N5" s="73"/>
      <c r="O5" s="73"/>
      <c r="P5" s="73"/>
      <c r="Q5" s="73"/>
      <c r="R5" s="73"/>
      <c r="S5" s="73"/>
    </row>
    <row r="7" spans="1:19" s="57" customFormat="1" ht="48" customHeight="1" x14ac:dyDescent="0.35">
      <c r="A7" s="192" t="s">
        <v>19</v>
      </c>
      <c r="B7" s="190" t="s">
        <v>6</v>
      </c>
      <c r="C7" s="190" t="s">
        <v>7</v>
      </c>
      <c r="D7" s="190" t="s">
        <v>8</v>
      </c>
      <c r="E7" s="190" t="s">
        <v>9</v>
      </c>
      <c r="F7" s="190" t="s">
        <v>20</v>
      </c>
      <c r="G7" s="154" t="s">
        <v>6</v>
      </c>
      <c r="H7" s="154" t="s">
        <v>7</v>
      </c>
      <c r="I7" s="154" t="s">
        <v>8</v>
      </c>
      <c r="J7" s="154" t="s">
        <v>9</v>
      </c>
      <c r="K7" s="182" t="s">
        <v>62</v>
      </c>
      <c r="L7" s="192" t="s">
        <v>82</v>
      </c>
      <c r="M7" s="190" t="s">
        <v>63</v>
      </c>
    </row>
    <row r="8" spans="1:19" ht="23.15" customHeight="1" x14ac:dyDescent="0.35">
      <c r="A8" s="193"/>
      <c r="B8" s="191"/>
      <c r="C8" s="191"/>
      <c r="D8" s="191"/>
      <c r="E8" s="191"/>
      <c r="F8" s="191"/>
      <c r="G8" s="70" t="s">
        <v>69</v>
      </c>
      <c r="H8" s="70" t="s">
        <v>69</v>
      </c>
      <c r="I8" s="70" t="s">
        <v>69</v>
      </c>
      <c r="J8" s="70" t="s">
        <v>69</v>
      </c>
      <c r="K8" s="183"/>
      <c r="L8" s="193"/>
      <c r="M8" s="191"/>
    </row>
    <row r="9" spans="1:19" s="9" customFormat="1" ht="31.5" customHeight="1" x14ac:dyDescent="0.35">
      <c r="A9" s="59" t="s">
        <v>30</v>
      </c>
      <c r="B9" s="74">
        <v>0</v>
      </c>
      <c r="C9" s="74">
        <v>0</v>
      </c>
      <c r="D9" s="74">
        <v>0</v>
      </c>
      <c r="E9" s="74">
        <v>4</v>
      </c>
      <c r="F9" s="74">
        <f>B9+C9+D9+E9</f>
        <v>4</v>
      </c>
      <c r="G9" s="68">
        <f>BPU!$C$12</f>
        <v>0</v>
      </c>
      <c r="H9" s="68">
        <f>BPU!$D$12</f>
        <v>0</v>
      </c>
      <c r="I9" s="68">
        <f>BPU!$E$12</f>
        <v>0</v>
      </c>
      <c r="J9" s="68">
        <f>BPU!$F$12</f>
        <v>0</v>
      </c>
      <c r="K9" s="68">
        <f>$B9*$G9+$C9*$H9+$D9*$I9+$E9*$J9</f>
        <v>0</v>
      </c>
      <c r="L9" s="60">
        <f t="shared" ref="L9:L49" si="0">$K9*12</f>
        <v>0</v>
      </c>
      <c r="M9" s="67">
        <f>L9*4</f>
        <v>0</v>
      </c>
    </row>
    <row r="10" spans="1:19" s="9" customFormat="1" ht="31.5" customHeight="1" x14ac:dyDescent="0.35">
      <c r="A10" s="59" t="s">
        <v>31</v>
      </c>
      <c r="B10" s="74">
        <v>0</v>
      </c>
      <c r="C10" s="74">
        <v>0</v>
      </c>
      <c r="D10" s="74">
        <v>0</v>
      </c>
      <c r="E10" s="74">
        <v>1</v>
      </c>
      <c r="F10" s="74">
        <f t="shared" ref="F10:F49" si="1">B10+C10+D10+E10</f>
        <v>1</v>
      </c>
      <c r="G10" s="68">
        <f>BPU!$C$12</f>
        <v>0</v>
      </c>
      <c r="H10" s="68">
        <f>BPU!$D$12</f>
        <v>0</v>
      </c>
      <c r="I10" s="68">
        <f>BPU!$E$12</f>
        <v>0</v>
      </c>
      <c r="J10" s="68">
        <f>BPU!$F$12</f>
        <v>0</v>
      </c>
      <c r="K10" s="68">
        <f t="shared" ref="K10:K49" si="2">$B10*$G10+$C10*$H10+$D10*$I10+$E10*$J10</f>
        <v>0</v>
      </c>
      <c r="L10" s="60">
        <f t="shared" si="0"/>
        <v>0</v>
      </c>
      <c r="M10" s="67">
        <f t="shared" ref="M10:M49" si="3">L10*4</f>
        <v>0</v>
      </c>
    </row>
    <row r="11" spans="1:19" s="9" customFormat="1" ht="31.5" customHeight="1" x14ac:dyDescent="0.35">
      <c r="A11" s="59" t="s">
        <v>32</v>
      </c>
      <c r="B11" s="74">
        <v>0</v>
      </c>
      <c r="C11" s="74">
        <v>0</v>
      </c>
      <c r="D11" s="74">
        <v>0</v>
      </c>
      <c r="E11" s="74">
        <v>1</v>
      </c>
      <c r="F11" s="74">
        <f t="shared" si="1"/>
        <v>1</v>
      </c>
      <c r="G11" s="68">
        <f>BPU!$C$12</f>
        <v>0</v>
      </c>
      <c r="H11" s="68">
        <f>BPU!$D$12</f>
        <v>0</v>
      </c>
      <c r="I11" s="68">
        <f>BPU!$E$12</f>
        <v>0</v>
      </c>
      <c r="J11" s="68">
        <f>BPU!$F$12</f>
        <v>0</v>
      </c>
      <c r="K11" s="68">
        <f t="shared" si="2"/>
        <v>0</v>
      </c>
      <c r="L11" s="60">
        <f t="shared" si="0"/>
        <v>0</v>
      </c>
      <c r="M11" s="67">
        <f t="shared" si="3"/>
        <v>0</v>
      </c>
    </row>
    <row r="12" spans="1:19" s="9" customFormat="1" ht="31.5" customHeight="1" x14ac:dyDescent="0.35">
      <c r="A12" s="59" t="s">
        <v>33</v>
      </c>
      <c r="B12" s="74">
        <v>8</v>
      </c>
      <c r="C12" s="74">
        <v>0</v>
      </c>
      <c r="D12" s="74">
        <v>2</v>
      </c>
      <c r="E12" s="74">
        <v>0</v>
      </c>
      <c r="F12" s="74">
        <f t="shared" si="1"/>
        <v>10</v>
      </c>
      <c r="G12" s="68">
        <f>BPU!$C$12</f>
        <v>0</v>
      </c>
      <c r="H12" s="68">
        <f>BPU!$D$12</f>
        <v>0</v>
      </c>
      <c r="I12" s="68">
        <f>BPU!$E$12</f>
        <v>0</v>
      </c>
      <c r="J12" s="68">
        <f>BPU!$F$12</f>
        <v>0</v>
      </c>
      <c r="K12" s="68">
        <f t="shared" si="2"/>
        <v>0</v>
      </c>
      <c r="L12" s="60">
        <f t="shared" si="0"/>
        <v>0</v>
      </c>
      <c r="M12" s="67">
        <f t="shared" si="3"/>
        <v>0</v>
      </c>
    </row>
    <row r="13" spans="1:19" s="9" customFormat="1" ht="31.5" customHeight="1" x14ac:dyDescent="0.35">
      <c r="A13" s="59" t="s">
        <v>34</v>
      </c>
      <c r="B13" s="74">
        <v>0</v>
      </c>
      <c r="C13" s="74">
        <v>0</v>
      </c>
      <c r="D13" s="74">
        <v>0</v>
      </c>
      <c r="E13" s="74">
        <v>3</v>
      </c>
      <c r="F13" s="74">
        <f t="shared" si="1"/>
        <v>3</v>
      </c>
      <c r="G13" s="68">
        <f>BPU!$C$12</f>
        <v>0</v>
      </c>
      <c r="H13" s="68">
        <f>BPU!$D$12</f>
        <v>0</v>
      </c>
      <c r="I13" s="68">
        <f>BPU!$E$12</f>
        <v>0</v>
      </c>
      <c r="J13" s="68">
        <f>BPU!$F$12</f>
        <v>0</v>
      </c>
      <c r="K13" s="68">
        <f t="shared" si="2"/>
        <v>0</v>
      </c>
      <c r="L13" s="60">
        <f t="shared" si="0"/>
        <v>0</v>
      </c>
      <c r="M13" s="67">
        <f t="shared" si="3"/>
        <v>0</v>
      </c>
    </row>
    <row r="14" spans="1:19" s="9" customFormat="1" ht="31.5" customHeight="1" thickBot="1" x14ac:dyDescent="0.4">
      <c r="A14" s="83" t="s">
        <v>35</v>
      </c>
      <c r="B14" s="101">
        <v>0</v>
      </c>
      <c r="C14" s="101">
        <v>0</v>
      </c>
      <c r="D14" s="101">
        <v>0</v>
      </c>
      <c r="E14" s="101">
        <v>2</v>
      </c>
      <c r="F14" s="101">
        <f t="shared" si="1"/>
        <v>2</v>
      </c>
      <c r="G14" s="84">
        <f>BPU!$C$12</f>
        <v>0</v>
      </c>
      <c r="H14" s="84">
        <f>BPU!$D$12</f>
        <v>0</v>
      </c>
      <c r="I14" s="84">
        <f>BPU!$E$12</f>
        <v>0</v>
      </c>
      <c r="J14" s="84">
        <f>BPU!$F$12</f>
        <v>0</v>
      </c>
      <c r="K14" s="84">
        <f t="shared" si="2"/>
        <v>0</v>
      </c>
      <c r="L14" s="85">
        <f t="shared" si="0"/>
        <v>0</v>
      </c>
      <c r="M14" s="86">
        <f t="shared" si="3"/>
        <v>0</v>
      </c>
    </row>
    <row r="15" spans="1:19" s="82" customFormat="1" ht="31.5" customHeight="1" thickBot="1" x14ac:dyDescent="0.4">
      <c r="A15" s="92" t="s">
        <v>21</v>
      </c>
      <c r="B15" s="93">
        <v>0</v>
      </c>
      <c r="C15" s="93">
        <v>0</v>
      </c>
      <c r="D15" s="93">
        <v>0</v>
      </c>
      <c r="E15" s="93">
        <v>10</v>
      </c>
      <c r="F15" s="93">
        <f t="shared" si="1"/>
        <v>10</v>
      </c>
      <c r="G15" s="94">
        <f>BPU!$C$12</f>
        <v>0</v>
      </c>
      <c r="H15" s="94">
        <f>BPU!$D$12</f>
        <v>0</v>
      </c>
      <c r="I15" s="94">
        <f>BPU!$E$12</f>
        <v>0</v>
      </c>
      <c r="J15" s="94">
        <f>BPU!$F$12</f>
        <v>0</v>
      </c>
      <c r="K15" s="94">
        <f t="shared" si="2"/>
        <v>0</v>
      </c>
      <c r="L15" s="95">
        <f t="shared" si="0"/>
        <v>0</v>
      </c>
      <c r="M15" s="96">
        <f t="shared" si="3"/>
        <v>0</v>
      </c>
    </row>
    <row r="16" spans="1:19" s="9" customFormat="1" ht="31.5" customHeight="1" x14ac:dyDescent="0.35">
      <c r="A16" s="87" t="s">
        <v>36</v>
      </c>
      <c r="B16" s="88">
        <v>0</v>
      </c>
      <c r="C16" s="88">
        <v>0</v>
      </c>
      <c r="D16" s="88">
        <v>0</v>
      </c>
      <c r="E16" s="88">
        <v>1</v>
      </c>
      <c r="F16" s="88">
        <f t="shared" si="1"/>
        <v>1</v>
      </c>
      <c r="G16" s="89">
        <f>BPU!$C$12</f>
        <v>0</v>
      </c>
      <c r="H16" s="89">
        <f>BPU!$D$12</f>
        <v>0</v>
      </c>
      <c r="I16" s="89">
        <f>BPU!$E$12</f>
        <v>0</v>
      </c>
      <c r="J16" s="89">
        <f>BPU!$F$12</f>
        <v>0</v>
      </c>
      <c r="K16" s="89">
        <f t="shared" si="2"/>
        <v>0</v>
      </c>
      <c r="L16" s="90">
        <f t="shared" si="0"/>
        <v>0</v>
      </c>
      <c r="M16" s="91">
        <f t="shared" si="3"/>
        <v>0</v>
      </c>
    </row>
    <row r="17" spans="1:13" s="9" customFormat="1" ht="31.5" customHeight="1" x14ac:dyDescent="0.35">
      <c r="A17" s="59" t="s">
        <v>37</v>
      </c>
      <c r="B17" s="74">
        <v>0</v>
      </c>
      <c r="C17" s="74">
        <v>0</v>
      </c>
      <c r="D17" s="74">
        <v>0</v>
      </c>
      <c r="E17" s="74">
        <v>1</v>
      </c>
      <c r="F17" s="74">
        <f t="shared" si="1"/>
        <v>1</v>
      </c>
      <c r="G17" s="68">
        <f>BPU!$C$12</f>
        <v>0</v>
      </c>
      <c r="H17" s="68">
        <f>BPU!$D$12</f>
        <v>0</v>
      </c>
      <c r="I17" s="68">
        <f>BPU!$E$12</f>
        <v>0</v>
      </c>
      <c r="J17" s="68">
        <f>BPU!$F$12</f>
        <v>0</v>
      </c>
      <c r="K17" s="68">
        <f t="shared" si="2"/>
        <v>0</v>
      </c>
      <c r="L17" s="60">
        <f t="shared" si="0"/>
        <v>0</v>
      </c>
      <c r="M17" s="67">
        <f t="shared" si="3"/>
        <v>0</v>
      </c>
    </row>
    <row r="18" spans="1:13" s="9" customFormat="1" ht="31.5" customHeight="1" x14ac:dyDescent="0.35">
      <c r="A18" s="59" t="s">
        <v>38</v>
      </c>
      <c r="B18" s="74">
        <v>0</v>
      </c>
      <c r="C18" s="74">
        <v>0</v>
      </c>
      <c r="D18" s="74">
        <v>0</v>
      </c>
      <c r="E18" s="74">
        <v>8</v>
      </c>
      <c r="F18" s="74">
        <f t="shared" si="1"/>
        <v>8</v>
      </c>
      <c r="G18" s="68">
        <f>BPU!$C$12</f>
        <v>0</v>
      </c>
      <c r="H18" s="68">
        <f>BPU!$D$12</f>
        <v>0</v>
      </c>
      <c r="I18" s="68">
        <f>BPU!$E$12</f>
        <v>0</v>
      </c>
      <c r="J18" s="68">
        <f>BPU!$F$12</f>
        <v>0</v>
      </c>
      <c r="K18" s="68">
        <f t="shared" si="2"/>
        <v>0</v>
      </c>
      <c r="L18" s="60">
        <f t="shared" si="0"/>
        <v>0</v>
      </c>
      <c r="M18" s="67">
        <f t="shared" si="3"/>
        <v>0</v>
      </c>
    </row>
    <row r="19" spans="1:13" s="9" customFormat="1" ht="31.5" customHeight="1" x14ac:dyDescent="0.35">
      <c r="A19" s="59" t="s">
        <v>39</v>
      </c>
      <c r="B19" s="74">
        <v>0</v>
      </c>
      <c r="C19" s="74">
        <v>0</v>
      </c>
      <c r="D19" s="74">
        <v>0</v>
      </c>
      <c r="E19" s="74">
        <v>2</v>
      </c>
      <c r="F19" s="74">
        <f t="shared" si="1"/>
        <v>2</v>
      </c>
      <c r="G19" s="68">
        <f>BPU!$C$12</f>
        <v>0</v>
      </c>
      <c r="H19" s="68">
        <f>BPU!$D$12</f>
        <v>0</v>
      </c>
      <c r="I19" s="68">
        <f>BPU!$E$12</f>
        <v>0</v>
      </c>
      <c r="J19" s="68">
        <f>BPU!$F$12</f>
        <v>0</v>
      </c>
      <c r="K19" s="68">
        <f t="shared" si="2"/>
        <v>0</v>
      </c>
      <c r="L19" s="60">
        <f t="shared" si="0"/>
        <v>0</v>
      </c>
      <c r="M19" s="67">
        <f t="shared" si="3"/>
        <v>0</v>
      </c>
    </row>
    <row r="20" spans="1:13" s="9" customFormat="1" ht="31.5" customHeight="1" x14ac:dyDescent="0.35">
      <c r="A20" s="59" t="s">
        <v>40</v>
      </c>
      <c r="B20" s="74">
        <v>0</v>
      </c>
      <c r="C20" s="74">
        <v>0</v>
      </c>
      <c r="D20" s="74">
        <v>0</v>
      </c>
      <c r="E20" s="74">
        <v>1</v>
      </c>
      <c r="F20" s="74">
        <f t="shared" si="1"/>
        <v>1</v>
      </c>
      <c r="G20" s="68">
        <f>BPU!$C$12</f>
        <v>0</v>
      </c>
      <c r="H20" s="68">
        <f>BPU!$D$12</f>
        <v>0</v>
      </c>
      <c r="I20" s="68">
        <f>BPU!$E$12</f>
        <v>0</v>
      </c>
      <c r="J20" s="68">
        <f>BPU!$F$12</f>
        <v>0</v>
      </c>
      <c r="K20" s="68">
        <f t="shared" si="2"/>
        <v>0</v>
      </c>
      <c r="L20" s="60">
        <f t="shared" si="0"/>
        <v>0</v>
      </c>
      <c r="M20" s="67">
        <f t="shared" si="3"/>
        <v>0</v>
      </c>
    </row>
    <row r="21" spans="1:13" s="9" customFormat="1" ht="31.5" customHeight="1" x14ac:dyDescent="0.35">
      <c r="A21" s="59" t="s">
        <v>41</v>
      </c>
      <c r="B21" s="74">
        <v>0</v>
      </c>
      <c r="C21" s="74">
        <v>0</v>
      </c>
      <c r="D21" s="74">
        <v>0</v>
      </c>
      <c r="E21" s="74">
        <v>0</v>
      </c>
      <c r="F21" s="74">
        <f t="shared" si="1"/>
        <v>0</v>
      </c>
      <c r="G21" s="68">
        <f>BPU!$C$12</f>
        <v>0</v>
      </c>
      <c r="H21" s="68">
        <f>BPU!$D$12</f>
        <v>0</v>
      </c>
      <c r="I21" s="68">
        <f>BPU!$E$12</f>
        <v>0</v>
      </c>
      <c r="J21" s="68">
        <f>BPU!$F$12</f>
        <v>0</v>
      </c>
      <c r="K21" s="68">
        <f t="shared" si="2"/>
        <v>0</v>
      </c>
      <c r="L21" s="60">
        <f t="shared" si="0"/>
        <v>0</v>
      </c>
      <c r="M21" s="67">
        <f t="shared" si="3"/>
        <v>0</v>
      </c>
    </row>
    <row r="22" spans="1:13" s="9" customFormat="1" ht="31.5" customHeight="1" x14ac:dyDescent="0.35">
      <c r="A22" s="59" t="s">
        <v>22</v>
      </c>
      <c r="B22" s="74">
        <v>0</v>
      </c>
      <c r="C22" s="74">
        <v>0</v>
      </c>
      <c r="D22" s="74">
        <v>0</v>
      </c>
      <c r="E22" s="74">
        <v>6</v>
      </c>
      <c r="F22" s="74">
        <f t="shared" si="1"/>
        <v>6</v>
      </c>
      <c r="G22" s="68">
        <f>BPU!$C$12</f>
        <v>0</v>
      </c>
      <c r="H22" s="68">
        <f>BPU!$D$12</f>
        <v>0</v>
      </c>
      <c r="I22" s="68">
        <f>BPU!$E$12</f>
        <v>0</v>
      </c>
      <c r="J22" s="68">
        <f>BPU!$F$12</f>
        <v>0</v>
      </c>
      <c r="K22" s="68">
        <f t="shared" si="2"/>
        <v>0</v>
      </c>
      <c r="L22" s="60">
        <f t="shared" si="0"/>
        <v>0</v>
      </c>
      <c r="M22" s="67">
        <f t="shared" si="3"/>
        <v>0</v>
      </c>
    </row>
    <row r="23" spans="1:13" s="9" customFormat="1" ht="31.5" customHeight="1" x14ac:dyDescent="0.35">
      <c r="A23" s="65" t="s">
        <v>42</v>
      </c>
      <c r="B23" s="74">
        <v>0</v>
      </c>
      <c r="C23" s="74">
        <v>0</v>
      </c>
      <c r="D23" s="74">
        <v>0</v>
      </c>
      <c r="E23" s="74">
        <v>1</v>
      </c>
      <c r="F23" s="74">
        <f t="shared" si="1"/>
        <v>1</v>
      </c>
      <c r="G23" s="68">
        <f>BPU!$C$12</f>
        <v>0</v>
      </c>
      <c r="H23" s="68">
        <f>BPU!$D$12</f>
        <v>0</v>
      </c>
      <c r="I23" s="68">
        <f>BPU!$E$12</f>
        <v>0</v>
      </c>
      <c r="J23" s="68">
        <f>BPU!$F$12</f>
        <v>0</v>
      </c>
      <c r="K23" s="68">
        <f t="shared" si="2"/>
        <v>0</v>
      </c>
      <c r="L23" s="60">
        <f t="shared" si="0"/>
        <v>0</v>
      </c>
      <c r="M23" s="67">
        <f t="shared" si="3"/>
        <v>0</v>
      </c>
    </row>
    <row r="24" spans="1:13" s="9" customFormat="1" ht="31.5" customHeight="1" x14ac:dyDescent="0.35">
      <c r="A24" s="65" t="s">
        <v>43</v>
      </c>
      <c r="B24" s="74">
        <v>0</v>
      </c>
      <c r="C24" s="74">
        <v>0</v>
      </c>
      <c r="D24" s="74">
        <v>0</v>
      </c>
      <c r="E24" s="74">
        <v>2</v>
      </c>
      <c r="F24" s="74">
        <f t="shared" si="1"/>
        <v>2</v>
      </c>
      <c r="G24" s="68">
        <f>BPU!$C$12</f>
        <v>0</v>
      </c>
      <c r="H24" s="68">
        <f>BPU!$D$12</f>
        <v>0</v>
      </c>
      <c r="I24" s="68">
        <f>BPU!$E$12</f>
        <v>0</v>
      </c>
      <c r="J24" s="68">
        <f>BPU!$F$12</f>
        <v>0</v>
      </c>
      <c r="K24" s="68">
        <f t="shared" si="2"/>
        <v>0</v>
      </c>
      <c r="L24" s="60">
        <f t="shared" si="0"/>
        <v>0</v>
      </c>
      <c r="M24" s="67">
        <f t="shared" si="3"/>
        <v>0</v>
      </c>
    </row>
    <row r="25" spans="1:13" s="9" customFormat="1" ht="31.5" customHeight="1" x14ac:dyDescent="0.35">
      <c r="A25" s="65" t="s">
        <v>44</v>
      </c>
      <c r="B25" s="74">
        <v>0</v>
      </c>
      <c r="C25" s="74">
        <v>0</v>
      </c>
      <c r="D25" s="74">
        <v>1</v>
      </c>
      <c r="E25" s="74">
        <v>0</v>
      </c>
      <c r="F25" s="74">
        <f t="shared" si="1"/>
        <v>1</v>
      </c>
      <c r="G25" s="68">
        <f>BPU!$C$12</f>
        <v>0</v>
      </c>
      <c r="H25" s="68">
        <f>BPU!$D$12</f>
        <v>0</v>
      </c>
      <c r="I25" s="68">
        <f>BPU!$E$12</f>
        <v>0</v>
      </c>
      <c r="J25" s="68">
        <f>BPU!$F$12</f>
        <v>0</v>
      </c>
      <c r="K25" s="68">
        <f t="shared" si="2"/>
        <v>0</v>
      </c>
      <c r="L25" s="60">
        <f t="shared" si="0"/>
        <v>0</v>
      </c>
      <c r="M25" s="67">
        <f t="shared" si="3"/>
        <v>0</v>
      </c>
    </row>
    <row r="26" spans="1:13" s="9" customFormat="1" ht="31.5" customHeight="1" x14ac:dyDescent="0.35">
      <c r="A26" s="65" t="s">
        <v>45</v>
      </c>
      <c r="B26" s="74">
        <v>1</v>
      </c>
      <c r="C26" s="74">
        <v>0</v>
      </c>
      <c r="D26" s="74">
        <v>0</v>
      </c>
      <c r="E26" s="74">
        <v>0</v>
      </c>
      <c r="F26" s="74">
        <f t="shared" si="1"/>
        <v>1</v>
      </c>
      <c r="G26" s="68">
        <f>BPU!$C$12</f>
        <v>0</v>
      </c>
      <c r="H26" s="68">
        <f>BPU!$D$12</f>
        <v>0</v>
      </c>
      <c r="I26" s="68">
        <f>BPU!$E$12</f>
        <v>0</v>
      </c>
      <c r="J26" s="68">
        <f>BPU!$F$12</f>
        <v>0</v>
      </c>
      <c r="K26" s="68">
        <f t="shared" si="2"/>
        <v>0</v>
      </c>
      <c r="L26" s="60">
        <f t="shared" si="0"/>
        <v>0</v>
      </c>
      <c r="M26" s="67">
        <f t="shared" si="3"/>
        <v>0</v>
      </c>
    </row>
    <row r="27" spans="1:13" s="9" customFormat="1" ht="31.5" customHeight="1" x14ac:dyDescent="0.35">
      <c r="A27" s="65" t="s">
        <v>46</v>
      </c>
      <c r="B27" s="74">
        <v>0</v>
      </c>
      <c r="C27" s="74">
        <v>0</v>
      </c>
      <c r="D27" s="152">
        <v>0</v>
      </c>
      <c r="E27" s="74">
        <v>2</v>
      </c>
      <c r="F27" s="74">
        <f t="shared" si="1"/>
        <v>2</v>
      </c>
      <c r="G27" s="68">
        <f>BPU!$C$12</f>
        <v>0</v>
      </c>
      <c r="H27" s="68">
        <f>BPU!$D$12</f>
        <v>0</v>
      </c>
      <c r="I27" s="68">
        <f>BPU!$E$12</f>
        <v>0</v>
      </c>
      <c r="J27" s="68">
        <f>BPU!$F$12</f>
        <v>0</v>
      </c>
      <c r="K27" s="68">
        <f t="shared" si="2"/>
        <v>0</v>
      </c>
      <c r="L27" s="60">
        <f t="shared" si="0"/>
        <v>0</v>
      </c>
      <c r="M27" s="67">
        <f t="shared" si="3"/>
        <v>0</v>
      </c>
    </row>
    <row r="28" spans="1:13" s="9" customFormat="1" ht="31.5" customHeight="1" x14ac:dyDescent="0.35">
      <c r="A28" s="65" t="s">
        <v>47</v>
      </c>
      <c r="B28" s="74">
        <v>0</v>
      </c>
      <c r="C28" s="74">
        <v>0</v>
      </c>
      <c r="D28" s="74">
        <v>0</v>
      </c>
      <c r="E28" s="74">
        <v>2</v>
      </c>
      <c r="F28" s="74">
        <f t="shared" si="1"/>
        <v>2</v>
      </c>
      <c r="G28" s="68">
        <f>BPU!$C$12</f>
        <v>0</v>
      </c>
      <c r="H28" s="68">
        <f>BPU!$D$12</f>
        <v>0</v>
      </c>
      <c r="I28" s="68">
        <f>BPU!$E$12</f>
        <v>0</v>
      </c>
      <c r="J28" s="68">
        <f>BPU!$F$12</f>
        <v>0</v>
      </c>
      <c r="K28" s="68">
        <f t="shared" si="2"/>
        <v>0</v>
      </c>
      <c r="L28" s="60">
        <f t="shared" si="0"/>
        <v>0</v>
      </c>
      <c r="M28" s="67">
        <f t="shared" si="3"/>
        <v>0</v>
      </c>
    </row>
    <row r="29" spans="1:13" s="9" customFormat="1" ht="31.5" customHeight="1" x14ac:dyDescent="0.35">
      <c r="A29" s="65" t="s">
        <v>48</v>
      </c>
      <c r="B29" s="74">
        <v>0</v>
      </c>
      <c r="C29" s="74">
        <v>0</v>
      </c>
      <c r="D29" s="74">
        <v>0</v>
      </c>
      <c r="E29" s="74">
        <v>3</v>
      </c>
      <c r="F29" s="74">
        <f t="shared" si="1"/>
        <v>3</v>
      </c>
      <c r="G29" s="68">
        <f>BPU!$C$12</f>
        <v>0</v>
      </c>
      <c r="H29" s="68">
        <f>BPU!$D$12</f>
        <v>0</v>
      </c>
      <c r="I29" s="68">
        <f>BPU!$E$12</f>
        <v>0</v>
      </c>
      <c r="J29" s="68">
        <f>BPU!$F$12</f>
        <v>0</v>
      </c>
      <c r="K29" s="68">
        <f t="shared" si="2"/>
        <v>0</v>
      </c>
      <c r="L29" s="60">
        <f t="shared" si="0"/>
        <v>0</v>
      </c>
      <c r="M29" s="67">
        <f t="shared" si="3"/>
        <v>0</v>
      </c>
    </row>
    <row r="30" spans="1:13" s="9" customFormat="1" ht="31.5" customHeight="1" x14ac:dyDescent="0.35">
      <c r="A30" s="65" t="s">
        <v>49</v>
      </c>
      <c r="B30" s="74">
        <v>0</v>
      </c>
      <c r="C30" s="74">
        <v>0</v>
      </c>
      <c r="D30" s="74">
        <v>0</v>
      </c>
      <c r="E30" s="74">
        <v>2</v>
      </c>
      <c r="F30" s="74">
        <f t="shared" si="1"/>
        <v>2</v>
      </c>
      <c r="G30" s="68">
        <f>BPU!$C$12</f>
        <v>0</v>
      </c>
      <c r="H30" s="68">
        <f>BPU!$D$12</f>
        <v>0</v>
      </c>
      <c r="I30" s="68">
        <f>BPU!$E$12</f>
        <v>0</v>
      </c>
      <c r="J30" s="68">
        <f>BPU!$F$12</f>
        <v>0</v>
      </c>
      <c r="K30" s="68">
        <f t="shared" si="2"/>
        <v>0</v>
      </c>
      <c r="L30" s="60">
        <f t="shared" si="0"/>
        <v>0</v>
      </c>
      <c r="M30" s="67">
        <f t="shared" si="3"/>
        <v>0</v>
      </c>
    </row>
    <row r="31" spans="1:13" s="9" customFormat="1" ht="31.5" customHeight="1" thickBot="1" x14ac:dyDescent="0.4">
      <c r="A31" s="97" t="s">
        <v>50</v>
      </c>
      <c r="B31" s="101">
        <v>0</v>
      </c>
      <c r="C31" s="101">
        <v>0</v>
      </c>
      <c r="D31" s="101">
        <v>0</v>
      </c>
      <c r="E31" s="101">
        <v>2</v>
      </c>
      <c r="F31" s="101">
        <f t="shared" si="1"/>
        <v>2</v>
      </c>
      <c r="G31" s="84">
        <f>BPU!$C$12</f>
        <v>0</v>
      </c>
      <c r="H31" s="84">
        <f>BPU!$D$12</f>
        <v>0</v>
      </c>
      <c r="I31" s="84">
        <f>BPU!$E$12</f>
        <v>0</v>
      </c>
      <c r="J31" s="84">
        <f>BPU!$F$12</f>
        <v>0</v>
      </c>
      <c r="K31" s="84">
        <f t="shared" si="2"/>
        <v>0</v>
      </c>
      <c r="L31" s="85">
        <f t="shared" si="0"/>
        <v>0</v>
      </c>
      <c r="M31" s="86">
        <f t="shared" si="3"/>
        <v>0</v>
      </c>
    </row>
    <row r="32" spans="1:13" s="82" customFormat="1" ht="31.5" customHeight="1" thickBot="1" x14ac:dyDescent="0.4">
      <c r="A32" s="99" t="s">
        <v>23</v>
      </c>
      <c r="B32" s="93">
        <v>0</v>
      </c>
      <c r="C32" s="93">
        <v>0</v>
      </c>
      <c r="D32" s="93">
        <v>0</v>
      </c>
      <c r="E32" s="93">
        <v>11</v>
      </c>
      <c r="F32" s="93">
        <f t="shared" si="1"/>
        <v>11</v>
      </c>
      <c r="G32" s="94">
        <f>BPU!$C$12</f>
        <v>0</v>
      </c>
      <c r="H32" s="94">
        <f>BPU!$D$12</f>
        <v>0</v>
      </c>
      <c r="I32" s="94">
        <f>BPU!$E$12</f>
        <v>0</v>
      </c>
      <c r="J32" s="94">
        <f>BPU!$F$12</f>
        <v>0</v>
      </c>
      <c r="K32" s="94">
        <f t="shared" si="2"/>
        <v>0</v>
      </c>
      <c r="L32" s="95">
        <f t="shared" si="0"/>
        <v>0</v>
      </c>
      <c r="M32" s="96">
        <f t="shared" si="3"/>
        <v>0</v>
      </c>
    </row>
    <row r="33" spans="1:15" s="9" customFormat="1" ht="31.5" customHeight="1" x14ac:dyDescent="0.35">
      <c r="A33" s="98" t="s">
        <v>24</v>
      </c>
      <c r="B33" s="88">
        <v>0</v>
      </c>
      <c r="C33" s="88">
        <v>0</v>
      </c>
      <c r="D33" s="88">
        <v>0</v>
      </c>
      <c r="E33" s="88">
        <v>7</v>
      </c>
      <c r="F33" s="88">
        <f t="shared" si="1"/>
        <v>7</v>
      </c>
      <c r="G33" s="89">
        <f>BPU!$C$12</f>
        <v>0</v>
      </c>
      <c r="H33" s="89">
        <f>BPU!$D$12</f>
        <v>0</v>
      </c>
      <c r="I33" s="89">
        <f>BPU!$E$12</f>
        <v>0</v>
      </c>
      <c r="J33" s="89">
        <f>BPU!$F$12</f>
        <v>0</v>
      </c>
      <c r="K33" s="89">
        <f t="shared" si="2"/>
        <v>0</v>
      </c>
      <c r="L33" s="90">
        <f t="shared" si="0"/>
        <v>0</v>
      </c>
      <c r="M33" s="91">
        <f t="shared" si="3"/>
        <v>0</v>
      </c>
    </row>
    <row r="34" spans="1:15" s="9" customFormat="1" ht="31.5" customHeight="1" x14ac:dyDescent="0.35">
      <c r="A34" s="61" t="s">
        <v>51</v>
      </c>
      <c r="B34" s="77">
        <v>0</v>
      </c>
      <c r="C34" s="77">
        <v>0</v>
      </c>
      <c r="D34" s="77">
        <v>1</v>
      </c>
      <c r="E34" s="77">
        <v>5</v>
      </c>
      <c r="F34" s="77">
        <f t="shared" si="1"/>
        <v>6</v>
      </c>
      <c r="G34" s="68">
        <f>BPU!$C$12</f>
        <v>0</v>
      </c>
      <c r="H34" s="68">
        <f>BPU!$D$12</f>
        <v>0</v>
      </c>
      <c r="I34" s="68">
        <f>BPU!$E$12</f>
        <v>0</v>
      </c>
      <c r="J34" s="68">
        <f>BPU!$F$12</f>
        <v>0</v>
      </c>
      <c r="K34" s="68">
        <f t="shared" si="2"/>
        <v>0</v>
      </c>
      <c r="L34" s="60">
        <f t="shared" si="0"/>
        <v>0</v>
      </c>
      <c r="M34" s="67">
        <f t="shared" si="3"/>
        <v>0</v>
      </c>
    </row>
    <row r="35" spans="1:15" s="9" customFormat="1" ht="31.5" customHeight="1" x14ac:dyDescent="0.35">
      <c r="A35" s="61" t="s">
        <v>25</v>
      </c>
      <c r="B35" s="74">
        <v>0</v>
      </c>
      <c r="C35" s="74">
        <v>0</v>
      </c>
      <c r="D35" s="74">
        <v>0</v>
      </c>
      <c r="E35" s="74">
        <v>4</v>
      </c>
      <c r="F35" s="74">
        <f t="shared" si="1"/>
        <v>4</v>
      </c>
      <c r="G35" s="68">
        <f>BPU!$C$12</f>
        <v>0</v>
      </c>
      <c r="H35" s="68">
        <f>BPU!$D$12</f>
        <v>0</v>
      </c>
      <c r="I35" s="68">
        <f>BPU!$E$12</f>
        <v>0</v>
      </c>
      <c r="J35" s="68">
        <f>BPU!$F$12</f>
        <v>0</v>
      </c>
      <c r="K35" s="68">
        <f t="shared" si="2"/>
        <v>0</v>
      </c>
      <c r="L35" s="60">
        <f t="shared" si="0"/>
        <v>0</v>
      </c>
      <c r="M35" s="67">
        <f t="shared" si="3"/>
        <v>0</v>
      </c>
    </row>
    <row r="36" spans="1:15" s="9" customFormat="1" ht="31.5" customHeight="1" x14ac:dyDescent="0.35">
      <c r="A36" s="61" t="s">
        <v>52</v>
      </c>
      <c r="B36" s="74">
        <v>0</v>
      </c>
      <c r="C36" s="74">
        <v>1</v>
      </c>
      <c r="D36" s="74">
        <v>0</v>
      </c>
      <c r="E36" s="74">
        <v>0</v>
      </c>
      <c r="F36" s="74">
        <f t="shared" si="1"/>
        <v>1</v>
      </c>
      <c r="G36" s="68">
        <f>BPU!$C$12</f>
        <v>0</v>
      </c>
      <c r="H36" s="68">
        <f>BPU!$D$12</f>
        <v>0</v>
      </c>
      <c r="I36" s="68">
        <f>BPU!$E$12</f>
        <v>0</v>
      </c>
      <c r="J36" s="68">
        <f>BPU!$F$12</f>
        <v>0</v>
      </c>
      <c r="K36" s="68">
        <f t="shared" si="2"/>
        <v>0</v>
      </c>
      <c r="L36" s="60">
        <f t="shared" si="0"/>
        <v>0</v>
      </c>
      <c r="M36" s="67">
        <f t="shared" si="3"/>
        <v>0</v>
      </c>
    </row>
    <row r="37" spans="1:15" s="9" customFormat="1" ht="31.5" customHeight="1" x14ac:dyDescent="0.35">
      <c r="A37" s="61" t="s">
        <v>53</v>
      </c>
      <c r="B37" s="74">
        <v>0</v>
      </c>
      <c r="C37" s="74">
        <v>0</v>
      </c>
      <c r="D37" s="74">
        <v>0</v>
      </c>
      <c r="E37" s="74">
        <v>0</v>
      </c>
      <c r="F37" s="74">
        <f t="shared" si="1"/>
        <v>0</v>
      </c>
      <c r="G37" s="68">
        <f>BPU!$C$12</f>
        <v>0</v>
      </c>
      <c r="H37" s="68">
        <f>BPU!$D$12</f>
        <v>0</v>
      </c>
      <c r="I37" s="68">
        <f>BPU!$E$12</f>
        <v>0</v>
      </c>
      <c r="J37" s="68">
        <f>BPU!$F$12</f>
        <v>0</v>
      </c>
      <c r="K37" s="68">
        <f t="shared" si="2"/>
        <v>0</v>
      </c>
      <c r="L37" s="60">
        <f t="shared" si="0"/>
        <v>0</v>
      </c>
      <c r="M37" s="67">
        <f t="shared" si="3"/>
        <v>0</v>
      </c>
    </row>
    <row r="38" spans="1:15" s="9" customFormat="1" ht="31.5" customHeight="1" x14ac:dyDescent="0.35">
      <c r="A38" s="61" t="s">
        <v>54</v>
      </c>
      <c r="B38" s="74">
        <v>0</v>
      </c>
      <c r="C38" s="74">
        <v>0</v>
      </c>
      <c r="D38" s="74">
        <v>1</v>
      </c>
      <c r="E38" s="74">
        <v>0</v>
      </c>
      <c r="F38" s="74">
        <f t="shared" si="1"/>
        <v>1</v>
      </c>
      <c r="G38" s="68">
        <f>BPU!$C$12</f>
        <v>0</v>
      </c>
      <c r="H38" s="68">
        <f>BPU!$D$12</f>
        <v>0</v>
      </c>
      <c r="I38" s="68">
        <f>BPU!$E$12</f>
        <v>0</v>
      </c>
      <c r="J38" s="68">
        <f>BPU!$F$12</f>
        <v>0</v>
      </c>
      <c r="K38" s="68">
        <f t="shared" si="2"/>
        <v>0</v>
      </c>
      <c r="L38" s="60">
        <f t="shared" si="0"/>
        <v>0</v>
      </c>
      <c r="M38" s="67">
        <f t="shared" si="3"/>
        <v>0</v>
      </c>
    </row>
    <row r="39" spans="1:15" s="9" customFormat="1" ht="31.5" customHeight="1" thickBot="1" x14ac:dyDescent="0.4">
      <c r="A39" s="100" t="s">
        <v>55</v>
      </c>
      <c r="B39" s="101">
        <v>0</v>
      </c>
      <c r="C39" s="101">
        <v>0</v>
      </c>
      <c r="D39" s="101">
        <v>0</v>
      </c>
      <c r="E39" s="101">
        <v>1</v>
      </c>
      <c r="F39" s="101">
        <f t="shared" si="1"/>
        <v>1</v>
      </c>
      <c r="G39" s="84">
        <f>BPU!$C$12</f>
        <v>0</v>
      </c>
      <c r="H39" s="84">
        <f>BPU!$D$12</f>
        <v>0</v>
      </c>
      <c r="I39" s="84">
        <f>BPU!$E$12</f>
        <v>0</v>
      </c>
      <c r="J39" s="84">
        <f>BPU!$F$12</f>
        <v>0</v>
      </c>
      <c r="K39" s="84">
        <f t="shared" si="2"/>
        <v>0</v>
      </c>
      <c r="L39" s="85">
        <f t="shared" si="0"/>
        <v>0</v>
      </c>
      <c r="M39" s="86">
        <f t="shared" si="3"/>
        <v>0</v>
      </c>
    </row>
    <row r="40" spans="1:15" s="82" customFormat="1" ht="31.5" customHeight="1" thickBot="1" x14ac:dyDescent="0.4">
      <c r="A40" s="99" t="s">
        <v>26</v>
      </c>
      <c r="B40" s="93">
        <v>0</v>
      </c>
      <c r="C40" s="93">
        <v>0</v>
      </c>
      <c r="D40" s="93">
        <v>0</v>
      </c>
      <c r="E40" s="93">
        <v>5</v>
      </c>
      <c r="F40" s="93">
        <f t="shared" si="1"/>
        <v>5</v>
      </c>
      <c r="G40" s="94">
        <f>BPU!$C$12</f>
        <v>0</v>
      </c>
      <c r="H40" s="94">
        <f>BPU!$D$12</f>
        <v>0</v>
      </c>
      <c r="I40" s="94">
        <f>BPU!$E$12</f>
        <v>0</v>
      </c>
      <c r="J40" s="94">
        <f>BPU!$F$12</f>
        <v>0</v>
      </c>
      <c r="K40" s="94">
        <f t="shared" si="2"/>
        <v>0</v>
      </c>
      <c r="L40" s="95">
        <f t="shared" si="0"/>
        <v>0</v>
      </c>
      <c r="M40" s="96">
        <f t="shared" si="3"/>
        <v>0</v>
      </c>
    </row>
    <row r="41" spans="1:15" s="9" customFormat="1" ht="31.5" customHeight="1" thickBot="1" x14ac:dyDescent="0.4">
      <c r="A41" s="102" t="s">
        <v>56</v>
      </c>
      <c r="B41" s="103">
        <v>0</v>
      </c>
      <c r="C41" s="103">
        <v>0</v>
      </c>
      <c r="D41" s="103">
        <v>0</v>
      </c>
      <c r="E41" s="103">
        <v>1</v>
      </c>
      <c r="F41" s="103">
        <f t="shared" si="1"/>
        <v>1</v>
      </c>
      <c r="G41" s="104">
        <f>BPU!$C$12</f>
        <v>0</v>
      </c>
      <c r="H41" s="104">
        <f>BPU!$D$12</f>
        <v>0</v>
      </c>
      <c r="I41" s="104">
        <f>BPU!$E$12</f>
        <v>0</v>
      </c>
      <c r="J41" s="104">
        <f>BPU!$F$12</f>
        <v>0</v>
      </c>
      <c r="K41" s="104">
        <f t="shared" si="2"/>
        <v>0</v>
      </c>
      <c r="L41" s="105">
        <f t="shared" si="0"/>
        <v>0</v>
      </c>
      <c r="M41" s="106">
        <f t="shared" si="3"/>
        <v>0</v>
      </c>
    </row>
    <row r="42" spans="1:15" s="82" customFormat="1" ht="31.5" customHeight="1" thickBot="1" x14ac:dyDescent="0.4">
      <c r="A42" s="99" t="s">
        <v>27</v>
      </c>
      <c r="B42" s="93">
        <v>0</v>
      </c>
      <c r="C42" s="93">
        <v>0</v>
      </c>
      <c r="D42" s="93">
        <v>0</v>
      </c>
      <c r="E42" s="93">
        <v>9</v>
      </c>
      <c r="F42" s="93">
        <f t="shared" si="1"/>
        <v>9</v>
      </c>
      <c r="G42" s="94">
        <f>BPU!$C$12</f>
        <v>0</v>
      </c>
      <c r="H42" s="94">
        <f>BPU!$D$12</f>
        <v>0</v>
      </c>
      <c r="I42" s="94">
        <f>BPU!$E$12</f>
        <v>0</v>
      </c>
      <c r="J42" s="94">
        <f>BPU!$F$12</f>
        <v>0</v>
      </c>
      <c r="K42" s="94">
        <f t="shared" si="2"/>
        <v>0</v>
      </c>
      <c r="L42" s="95">
        <f t="shared" si="0"/>
        <v>0</v>
      </c>
      <c r="M42" s="96">
        <f t="shared" si="3"/>
        <v>0</v>
      </c>
    </row>
    <row r="43" spans="1:15" s="9" customFormat="1" ht="31.5" customHeight="1" x14ac:dyDescent="0.35">
      <c r="A43" s="98" t="s">
        <v>57</v>
      </c>
      <c r="B43" s="88">
        <v>0</v>
      </c>
      <c r="C43" s="88">
        <v>0</v>
      </c>
      <c r="D43" s="88">
        <v>0</v>
      </c>
      <c r="E43" s="88">
        <v>1</v>
      </c>
      <c r="F43" s="88">
        <f t="shared" si="1"/>
        <v>1</v>
      </c>
      <c r="G43" s="89">
        <f>BPU!$C$12</f>
        <v>0</v>
      </c>
      <c r="H43" s="89">
        <f>BPU!$D$12</f>
        <v>0</v>
      </c>
      <c r="I43" s="89">
        <f>BPU!$E$12</f>
        <v>0</v>
      </c>
      <c r="J43" s="89">
        <f>BPU!$F$12</f>
        <v>0</v>
      </c>
      <c r="K43" s="89">
        <f t="shared" si="2"/>
        <v>0</v>
      </c>
      <c r="L43" s="90">
        <f t="shared" si="0"/>
        <v>0</v>
      </c>
      <c r="M43" s="91">
        <f t="shared" si="3"/>
        <v>0</v>
      </c>
    </row>
    <row r="44" spans="1:15" s="9" customFormat="1" ht="31.5" customHeight="1" x14ac:dyDescent="0.35">
      <c r="A44" s="61" t="s">
        <v>58</v>
      </c>
      <c r="B44" s="74">
        <v>0</v>
      </c>
      <c r="C44" s="74">
        <v>0</v>
      </c>
      <c r="D44" s="74">
        <v>0</v>
      </c>
      <c r="E44" s="74">
        <v>1</v>
      </c>
      <c r="F44" s="74">
        <f t="shared" si="1"/>
        <v>1</v>
      </c>
      <c r="G44" s="68">
        <f>BPU!$C$12</f>
        <v>0</v>
      </c>
      <c r="H44" s="68">
        <f>BPU!$D$12</f>
        <v>0</v>
      </c>
      <c r="I44" s="68">
        <f>BPU!$E$12</f>
        <v>0</v>
      </c>
      <c r="J44" s="68">
        <f>BPU!$F$12</f>
        <v>0</v>
      </c>
      <c r="K44" s="68">
        <f t="shared" si="2"/>
        <v>0</v>
      </c>
      <c r="L44" s="60">
        <f t="shared" si="0"/>
        <v>0</v>
      </c>
      <c r="M44" s="67">
        <f t="shared" si="3"/>
        <v>0</v>
      </c>
    </row>
    <row r="45" spans="1:15" s="9" customFormat="1" ht="31.5" customHeight="1" x14ac:dyDescent="0.35">
      <c r="A45" s="61" t="s">
        <v>59</v>
      </c>
      <c r="B45" s="74">
        <v>2</v>
      </c>
      <c r="C45" s="74">
        <v>0</v>
      </c>
      <c r="D45" s="74">
        <v>0</v>
      </c>
      <c r="E45" s="74">
        <v>0</v>
      </c>
      <c r="F45" s="74">
        <f t="shared" si="1"/>
        <v>2</v>
      </c>
      <c r="G45" s="68">
        <f>BPU!$C$12</f>
        <v>0</v>
      </c>
      <c r="H45" s="68">
        <f>BPU!$D$12</f>
        <v>0</v>
      </c>
      <c r="I45" s="68">
        <f>BPU!$E$12</f>
        <v>0</v>
      </c>
      <c r="J45" s="68">
        <f>BPU!$F$12</f>
        <v>0</v>
      </c>
      <c r="K45" s="68">
        <f t="shared" si="2"/>
        <v>0</v>
      </c>
      <c r="L45" s="60">
        <f t="shared" si="0"/>
        <v>0</v>
      </c>
      <c r="M45" s="67">
        <f t="shared" si="3"/>
        <v>0</v>
      </c>
    </row>
    <row r="46" spans="1:15" s="9" customFormat="1" ht="31.5" customHeight="1" x14ac:dyDescent="0.35">
      <c r="A46" s="61" t="s">
        <v>28</v>
      </c>
      <c r="B46" s="74">
        <v>0</v>
      </c>
      <c r="C46" s="74">
        <v>0</v>
      </c>
      <c r="D46" s="74">
        <v>1</v>
      </c>
      <c r="E46" s="74">
        <v>5</v>
      </c>
      <c r="F46" s="74">
        <f t="shared" si="1"/>
        <v>6</v>
      </c>
      <c r="G46" s="68">
        <f>BPU!$C$12</f>
        <v>0</v>
      </c>
      <c r="H46" s="68">
        <f>BPU!$D$12</f>
        <v>0</v>
      </c>
      <c r="I46" s="68">
        <f>BPU!$E$12</f>
        <v>0</v>
      </c>
      <c r="J46" s="68">
        <f>BPU!$F$12</f>
        <v>0</v>
      </c>
      <c r="K46" s="68">
        <f t="shared" si="2"/>
        <v>0</v>
      </c>
      <c r="L46" s="60">
        <f t="shared" si="0"/>
        <v>0</v>
      </c>
      <c r="M46" s="67">
        <f t="shared" si="3"/>
        <v>0</v>
      </c>
      <c r="O46" s="9" t="s">
        <v>71</v>
      </c>
    </row>
    <row r="47" spans="1:15" s="9" customFormat="1" ht="31.5" customHeight="1" x14ac:dyDescent="0.35">
      <c r="A47" s="61" t="s">
        <v>60</v>
      </c>
      <c r="B47" s="74">
        <v>0</v>
      </c>
      <c r="C47" s="74">
        <v>0</v>
      </c>
      <c r="D47" s="74">
        <v>0</v>
      </c>
      <c r="E47" s="74">
        <v>2</v>
      </c>
      <c r="F47" s="74">
        <f t="shared" si="1"/>
        <v>2</v>
      </c>
      <c r="G47" s="68">
        <f>BPU!$C$12</f>
        <v>0</v>
      </c>
      <c r="H47" s="68">
        <f>BPU!$D$12</f>
        <v>0</v>
      </c>
      <c r="I47" s="68">
        <f>BPU!$E$12</f>
        <v>0</v>
      </c>
      <c r="J47" s="68">
        <f>BPU!$F$12</f>
        <v>0</v>
      </c>
      <c r="K47" s="68">
        <f t="shared" si="2"/>
        <v>0</v>
      </c>
      <c r="L47" s="60">
        <f t="shared" si="0"/>
        <v>0</v>
      </c>
      <c r="M47" s="67">
        <f t="shared" si="3"/>
        <v>0</v>
      </c>
    </row>
    <row r="48" spans="1:15" s="9" customFormat="1" ht="31.5" customHeight="1" thickBot="1" x14ac:dyDescent="0.4">
      <c r="A48" s="100" t="s">
        <v>61</v>
      </c>
      <c r="B48" s="101">
        <v>0</v>
      </c>
      <c r="C48" s="101">
        <v>0</v>
      </c>
      <c r="D48" s="101">
        <v>0</v>
      </c>
      <c r="E48" s="101">
        <v>0</v>
      </c>
      <c r="F48" s="101">
        <f t="shared" si="1"/>
        <v>0</v>
      </c>
      <c r="G48" s="84">
        <f>BPU!$C$12</f>
        <v>0</v>
      </c>
      <c r="H48" s="84">
        <f>BPU!$D$12</f>
        <v>0</v>
      </c>
      <c r="I48" s="84">
        <f>BPU!$E$12</f>
        <v>0</v>
      </c>
      <c r="J48" s="84">
        <f>BPU!$F$12</f>
        <v>0</v>
      </c>
      <c r="K48" s="84">
        <f t="shared" si="2"/>
        <v>0</v>
      </c>
      <c r="L48" s="85">
        <f t="shared" si="0"/>
        <v>0</v>
      </c>
      <c r="M48" s="86">
        <f t="shared" si="3"/>
        <v>0</v>
      </c>
    </row>
    <row r="49" spans="1:14" s="82" customFormat="1" ht="31.5" customHeight="1" thickBot="1" x14ac:dyDescent="0.4">
      <c r="A49" s="99" t="s">
        <v>29</v>
      </c>
      <c r="B49" s="93">
        <v>0</v>
      </c>
      <c r="C49" s="93">
        <v>0</v>
      </c>
      <c r="D49" s="93">
        <v>0</v>
      </c>
      <c r="E49" s="93">
        <v>25</v>
      </c>
      <c r="F49" s="93">
        <f t="shared" si="1"/>
        <v>25</v>
      </c>
      <c r="G49" s="94">
        <f>BPU!$C$12</f>
        <v>0</v>
      </c>
      <c r="H49" s="94">
        <f>BPU!$D$12</f>
        <v>0</v>
      </c>
      <c r="I49" s="94">
        <f>BPU!$E$12</f>
        <v>0</v>
      </c>
      <c r="J49" s="94">
        <f>BPU!$F$12</f>
        <v>0</v>
      </c>
      <c r="K49" s="94">
        <f t="shared" si="2"/>
        <v>0</v>
      </c>
      <c r="L49" s="95">
        <f t="shared" si="0"/>
        <v>0</v>
      </c>
      <c r="M49" s="96">
        <f t="shared" si="3"/>
        <v>0</v>
      </c>
    </row>
    <row r="50" spans="1:14" s="82" customFormat="1" ht="31.5" customHeight="1" x14ac:dyDescent="0.35">
      <c r="A50" s="109" t="s">
        <v>72</v>
      </c>
      <c r="B50" s="110">
        <f t="shared" ref="B50:F50" si="4">B15+B32+B40+B42+B49</f>
        <v>0</v>
      </c>
      <c r="C50" s="110">
        <f t="shared" si="4"/>
        <v>0</v>
      </c>
      <c r="D50" s="110">
        <f t="shared" si="4"/>
        <v>0</v>
      </c>
      <c r="E50" s="110">
        <f t="shared" si="4"/>
        <v>60</v>
      </c>
      <c r="F50" s="110">
        <f t="shared" si="4"/>
        <v>60</v>
      </c>
      <c r="G50" s="107"/>
      <c r="H50" s="107"/>
      <c r="I50" s="107"/>
      <c r="J50" s="107"/>
      <c r="K50" s="108"/>
      <c r="L50" s="111">
        <f t="shared" ref="L50:M50" si="5">L15+L32+L40+L42+L49</f>
        <v>0</v>
      </c>
      <c r="M50" s="111">
        <f t="shared" si="5"/>
        <v>0</v>
      </c>
    </row>
    <row r="51" spans="1:14" s="82" customFormat="1" ht="31.5" customHeight="1" x14ac:dyDescent="0.35">
      <c r="A51" s="112" t="s">
        <v>73</v>
      </c>
      <c r="B51" s="113">
        <f t="shared" ref="B51:F51" si="6">B9+B10+B11+B12+B13+B14+B16+B17+B18+B19+B20+B21+B22+B23+B24+B25+B26+B27+B28+B29+B30+B31+B33+B34+B35+B36+B37+B38+B39+B41+B43+B44+B45+B46+B47+B48</f>
        <v>11</v>
      </c>
      <c r="C51" s="113">
        <f t="shared" si="6"/>
        <v>1</v>
      </c>
      <c r="D51" s="113">
        <f t="shared" si="6"/>
        <v>6</v>
      </c>
      <c r="E51" s="113">
        <f t="shared" si="6"/>
        <v>71</v>
      </c>
      <c r="F51" s="113">
        <f t="shared" si="6"/>
        <v>89</v>
      </c>
      <c r="G51" s="107"/>
      <c r="H51" s="107"/>
      <c r="I51" s="107"/>
      <c r="J51" s="107"/>
      <c r="K51" s="108"/>
      <c r="L51" s="114">
        <f t="shared" ref="L51:M51" si="7">L9+L10+L11+L12+L13+L14+L16+L17+L18+L19+L20+L21+L22+L23+L24+L25+L26+L27+L28+L29+L30+L31+L33+L34+L35+L36+L37+L38+L39+L41+L43+L44+L45+L46+L47+L48</f>
        <v>0</v>
      </c>
      <c r="M51" s="114">
        <f t="shared" si="7"/>
        <v>0</v>
      </c>
    </row>
    <row r="52" spans="1:14" s="62" customFormat="1" ht="44.5" customHeight="1" x14ac:dyDescent="0.35">
      <c r="A52" s="134" t="s">
        <v>20</v>
      </c>
      <c r="B52" s="135">
        <f t="shared" ref="B52:F52" si="8">SUM(B9:B49)</f>
        <v>11</v>
      </c>
      <c r="C52" s="135">
        <f t="shared" si="8"/>
        <v>1</v>
      </c>
      <c r="D52" s="135">
        <f t="shared" si="8"/>
        <v>6</v>
      </c>
      <c r="E52" s="135">
        <f t="shared" si="8"/>
        <v>131</v>
      </c>
      <c r="F52" s="135">
        <f t="shared" si="8"/>
        <v>149</v>
      </c>
      <c r="G52" s="107"/>
      <c r="H52" s="107"/>
      <c r="I52" s="107"/>
      <c r="J52" s="107"/>
      <c r="K52" s="108"/>
      <c r="L52" s="136">
        <f t="shared" ref="L52:M52" si="9">SUM(L9:L49)</f>
        <v>0</v>
      </c>
      <c r="M52" s="137">
        <f t="shared" si="9"/>
        <v>0</v>
      </c>
    </row>
    <row r="54" spans="1:14" s="63" customFormat="1" x14ac:dyDescent="0.35"/>
    <row r="55" spans="1:14" ht="15" thickBot="1" x14ac:dyDescent="0.4">
      <c r="L55" s="64"/>
      <c r="M55" s="69"/>
      <c r="N55" s="69"/>
    </row>
    <row r="56" spans="1:14" s="56" customFormat="1" ht="27.65" customHeight="1" thickBot="1" x14ac:dyDescent="0.4">
      <c r="A56" s="187" t="s">
        <v>79</v>
      </c>
      <c r="B56" s="188"/>
      <c r="C56" s="188"/>
      <c r="D56" s="188"/>
      <c r="E56" s="188"/>
      <c r="F56" s="188"/>
      <c r="G56" s="189"/>
      <c r="H56" s="153"/>
      <c r="I56" s="153"/>
      <c r="J56" s="153"/>
      <c r="K56" s="141"/>
      <c r="L56" s="141"/>
      <c r="M56" s="141"/>
      <c r="N56" s="66"/>
    </row>
    <row r="58" spans="1:14" x14ac:dyDescent="0.35">
      <c r="M58" s="64"/>
    </row>
    <row r="59" spans="1:14" x14ac:dyDescent="0.35">
      <c r="B59" s="64"/>
      <c r="C59" s="64"/>
      <c r="D59" s="64"/>
      <c r="E59" s="64"/>
      <c r="F59" s="64"/>
    </row>
    <row r="61" spans="1:14" x14ac:dyDescent="0.35">
      <c r="L61" s="64"/>
      <c r="M61" s="64"/>
    </row>
    <row r="64" spans="1:14" x14ac:dyDescent="0.35">
      <c r="K64" s="64"/>
    </row>
  </sheetData>
  <sheetProtection algorithmName="SHA-512" hashValue="II+M3CrL1X/IW2MgJhnuBfpJlOqucNDuhCJov0NdDRwQx2xVauN4F15tYoNM3vArJuW6tD7eSKx6gfnSul181Q==" saltValue="06hw3KK9pbNr5XJxYWRlBg==" spinCount="100000" sheet="1" selectLockedCells="1" selectUnlockedCells="1"/>
  <mergeCells count="14">
    <mergeCell ref="K7:K8"/>
    <mergeCell ref="A1:M1"/>
    <mergeCell ref="A56:G56"/>
    <mergeCell ref="M7:M8"/>
    <mergeCell ref="A7:A8"/>
    <mergeCell ref="A3:M3"/>
    <mergeCell ref="K5:M5"/>
    <mergeCell ref="B7:B8"/>
    <mergeCell ref="C7:C8"/>
    <mergeCell ref="D7:D8"/>
    <mergeCell ref="E7:E8"/>
    <mergeCell ref="F7:F8"/>
    <mergeCell ref="L7:L8"/>
    <mergeCell ref="A5:B5"/>
  </mergeCells>
  <pageMargins left="0.7" right="0.7" top="0.75" bottom="0.75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8DB3E2"/>
  </sheetPr>
  <dimension ref="A1:L64"/>
  <sheetViews>
    <sheetView zoomScaleNormal="100" workbookViewId="0">
      <selection activeCell="A3" sqref="A3:G3"/>
    </sheetView>
  </sheetViews>
  <sheetFormatPr baseColWidth="10" defaultColWidth="10.81640625" defaultRowHeight="14.5" x14ac:dyDescent="0.35"/>
  <cols>
    <col min="1" max="1" width="39.7265625" style="5" customWidth="1"/>
    <col min="2" max="2" width="18.1796875" style="5" customWidth="1"/>
    <col min="3" max="3" width="24.54296875" style="5" customWidth="1"/>
    <col min="4" max="4" width="25.26953125" style="5" customWidth="1"/>
    <col min="5" max="5" width="23.54296875" style="5" customWidth="1"/>
    <col min="6" max="6" width="19.54296875" style="5" customWidth="1"/>
    <col min="7" max="7" width="29.54296875" style="5" customWidth="1"/>
    <col min="8" max="16384" width="10.81640625" style="5"/>
  </cols>
  <sheetData>
    <row r="1" spans="1:12" s="9" customFormat="1" ht="119.15" customHeight="1" thickBot="1" x14ac:dyDescent="0.4">
      <c r="A1" s="184" t="s">
        <v>84</v>
      </c>
      <c r="B1" s="185"/>
      <c r="C1" s="185"/>
      <c r="D1" s="185"/>
      <c r="E1" s="185"/>
      <c r="F1" s="185"/>
      <c r="G1" s="186"/>
      <c r="H1" s="17"/>
      <c r="I1" s="17"/>
      <c r="J1" s="17"/>
      <c r="K1" s="17"/>
      <c r="L1" s="17"/>
    </row>
    <row r="2" spans="1:12" s="9" customFormat="1" ht="15" customHeight="1" x14ac:dyDescent="0.35">
      <c r="A2" s="8"/>
      <c r="B2" s="8"/>
      <c r="C2" s="8"/>
      <c r="D2" s="8"/>
      <c r="E2" s="8"/>
      <c r="F2" s="8"/>
    </row>
    <row r="3" spans="1:12" ht="25" customHeight="1" x14ac:dyDescent="0.35">
      <c r="A3" s="210" t="s">
        <v>88</v>
      </c>
      <c r="B3" s="194"/>
      <c r="C3" s="194"/>
      <c r="D3" s="194"/>
      <c r="E3" s="194"/>
      <c r="F3" s="194"/>
      <c r="G3" s="194"/>
      <c r="H3" s="71"/>
      <c r="I3" s="71"/>
      <c r="J3" s="71"/>
      <c r="K3" s="71"/>
      <c r="L3" s="71"/>
    </row>
    <row r="4" spans="1:12" s="11" customFormat="1" ht="12.5" thickBot="1" x14ac:dyDescent="0.35">
      <c r="A4" s="10"/>
      <c r="B4" s="10"/>
      <c r="C4" s="10"/>
      <c r="D4" s="10"/>
      <c r="E4" s="10"/>
      <c r="F4" s="10"/>
    </row>
    <row r="5" spans="1:12" s="14" customFormat="1" ht="33.65" customHeight="1" thickBot="1" x14ac:dyDescent="0.35">
      <c r="A5" s="198" t="s">
        <v>1</v>
      </c>
      <c r="B5" s="198"/>
      <c r="C5" s="72"/>
      <c r="D5" s="195">
        <f>BPU!C5</f>
        <v>0</v>
      </c>
      <c r="E5" s="196"/>
      <c r="F5" s="196"/>
      <c r="G5" s="197"/>
      <c r="H5" s="73"/>
      <c r="I5" s="73"/>
      <c r="J5" s="73"/>
      <c r="K5" s="73"/>
      <c r="L5" s="73"/>
    </row>
    <row r="7" spans="1:12" s="57" customFormat="1" ht="48" customHeight="1" x14ac:dyDescent="0.35">
      <c r="A7" s="192" t="s">
        <v>19</v>
      </c>
      <c r="B7" s="190" t="s">
        <v>83</v>
      </c>
      <c r="C7" s="190" t="s">
        <v>65</v>
      </c>
      <c r="D7" s="199" t="s">
        <v>64</v>
      </c>
      <c r="E7" s="200"/>
      <c r="F7" s="192" t="s">
        <v>82</v>
      </c>
      <c r="G7" s="190" t="s">
        <v>63</v>
      </c>
    </row>
    <row r="8" spans="1:12" ht="23.15" customHeight="1" x14ac:dyDescent="0.35">
      <c r="A8" s="193"/>
      <c r="B8" s="191"/>
      <c r="C8" s="191"/>
      <c r="D8" s="70" t="s">
        <v>70</v>
      </c>
      <c r="E8" s="70" t="s">
        <v>62</v>
      </c>
      <c r="F8" s="193"/>
      <c r="G8" s="191"/>
    </row>
    <row r="9" spans="1:12" s="9" customFormat="1" ht="31.5" customHeight="1" x14ac:dyDescent="0.35">
      <c r="A9" s="59" t="s">
        <v>30</v>
      </c>
      <c r="B9" s="74">
        <v>4</v>
      </c>
      <c r="C9" s="76">
        <v>4</v>
      </c>
      <c r="D9" s="68">
        <f>BPU!F$13</f>
        <v>0</v>
      </c>
      <c r="E9" s="68">
        <f>$B9*$C9*$D9</f>
        <v>0</v>
      </c>
      <c r="F9" s="60">
        <f>$E9*12</f>
        <v>0</v>
      </c>
      <c r="G9" s="67">
        <f>F9*4</f>
        <v>0</v>
      </c>
    </row>
    <row r="10" spans="1:12" s="9" customFormat="1" ht="31.5" customHeight="1" x14ac:dyDescent="0.35">
      <c r="A10" s="59" t="s">
        <v>31</v>
      </c>
      <c r="B10" s="74">
        <v>1</v>
      </c>
      <c r="C10" s="76">
        <v>8</v>
      </c>
      <c r="D10" s="68">
        <f>BPU!F$13</f>
        <v>0</v>
      </c>
      <c r="E10" s="68">
        <f t="shared" ref="E10:E49" si="0">$B10*$C10*$D10</f>
        <v>0</v>
      </c>
      <c r="F10" s="60">
        <f t="shared" ref="F10:F49" si="1">$E10*12</f>
        <v>0</v>
      </c>
      <c r="G10" s="67">
        <f t="shared" ref="G10:G49" si="2">F10*4</f>
        <v>0</v>
      </c>
    </row>
    <row r="11" spans="1:12" s="9" customFormat="1" ht="31.5" customHeight="1" x14ac:dyDescent="0.35">
      <c r="A11" s="59" t="s">
        <v>32</v>
      </c>
      <c r="B11" s="74">
        <v>1</v>
      </c>
      <c r="C11" s="76">
        <v>4</v>
      </c>
      <c r="D11" s="68">
        <f>BPU!F$13</f>
        <v>0</v>
      </c>
      <c r="E11" s="68">
        <f t="shared" si="0"/>
        <v>0</v>
      </c>
      <c r="F11" s="60">
        <f t="shared" si="1"/>
        <v>0</v>
      </c>
      <c r="G11" s="67">
        <f t="shared" si="2"/>
        <v>0</v>
      </c>
    </row>
    <row r="12" spans="1:12" s="9" customFormat="1" ht="31.5" customHeight="1" x14ac:dyDescent="0.35">
      <c r="A12" s="59" t="s">
        <v>33</v>
      </c>
      <c r="B12" s="74">
        <v>10</v>
      </c>
      <c r="C12" s="76">
        <v>8</v>
      </c>
      <c r="D12" s="68">
        <f>BPU!F$13</f>
        <v>0</v>
      </c>
      <c r="E12" s="68">
        <f t="shared" si="0"/>
        <v>0</v>
      </c>
      <c r="F12" s="60">
        <f t="shared" si="1"/>
        <v>0</v>
      </c>
      <c r="G12" s="67">
        <f t="shared" si="2"/>
        <v>0</v>
      </c>
    </row>
    <row r="13" spans="1:12" s="9" customFormat="1" ht="31.5" customHeight="1" x14ac:dyDescent="0.35">
      <c r="A13" s="59" t="s">
        <v>34</v>
      </c>
      <c r="B13" s="74">
        <v>3</v>
      </c>
      <c r="C13" s="76">
        <v>8</v>
      </c>
      <c r="D13" s="68">
        <f>BPU!F$13</f>
        <v>0</v>
      </c>
      <c r="E13" s="68">
        <f t="shared" si="0"/>
        <v>0</v>
      </c>
      <c r="F13" s="60">
        <f t="shared" si="1"/>
        <v>0</v>
      </c>
      <c r="G13" s="67">
        <f t="shared" si="2"/>
        <v>0</v>
      </c>
    </row>
    <row r="14" spans="1:12" s="9" customFormat="1" ht="31.5" customHeight="1" thickBot="1" x14ac:dyDescent="0.4">
      <c r="A14" s="83" t="s">
        <v>35</v>
      </c>
      <c r="B14" s="101">
        <v>2</v>
      </c>
      <c r="C14" s="119">
        <v>4</v>
      </c>
      <c r="D14" s="84">
        <f>BPU!F$13</f>
        <v>0</v>
      </c>
      <c r="E14" s="84">
        <f t="shared" si="0"/>
        <v>0</v>
      </c>
      <c r="F14" s="85">
        <f t="shared" si="1"/>
        <v>0</v>
      </c>
      <c r="G14" s="86">
        <f t="shared" si="2"/>
        <v>0</v>
      </c>
    </row>
    <row r="15" spans="1:12" s="9" customFormat="1" ht="31.5" customHeight="1" thickBot="1" x14ac:dyDescent="0.4">
      <c r="A15" s="92" t="s">
        <v>21</v>
      </c>
      <c r="B15" s="93">
        <v>10</v>
      </c>
      <c r="C15" s="118">
        <v>8</v>
      </c>
      <c r="D15" s="94">
        <f>BPU!F$13</f>
        <v>0</v>
      </c>
      <c r="E15" s="94">
        <f t="shared" si="0"/>
        <v>0</v>
      </c>
      <c r="F15" s="95">
        <f t="shared" si="1"/>
        <v>0</v>
      </c>
      <c r="G15" s="96">
        <f t="shared" si="2"/>
        <v>0</v>
      </c>
    </row>
    <row r="16" spans="1:12" s="9" customFormat="1" ht="31.5" customHeight="1" x14ac:dyDescent="0.35">
      <c r="A16" s="87" t="s">
        <v>36</v>
      </c>
      <c r="B16" s="88">
        <v>1</v>
      </c>
      <c r="C16" s="117">
        <v>4</v>
      </c>
      <c r="D16" s="89">
        <f>BPU!F$13</f>
        <v>0</v>
      </c>
      <c r="E16" s="89">
        <f t="shared" si="0"/>
        <v>0</v>
      </c>
      <c r="F16" s="90">
        <f t="shared" si="1"/>
        <v>0</v>
      </c>
      <c r="G16" s="91">
        <f t="shared" si="2"/>
        <v>0</v>
      </c>
    </row>
    <row r="17" spans="1:7" s="9" customFormat="1" ht="31.5" customHeight="1" x14ac:dyDescent="0.35">
      <c r="A17" s="59" t="s">
        <v>37</v>
      </c>
      <c r="B17" s="74">
        <v>1</v>
      </c>
      <c r="C17" s="76">
        <v>8</v>
      </c>
      <c r="D17" s="68">
        <f>BPU!F$13</f>
        <v>0</v>
      </c>
      <c r="E17" s="68">
        <f t="shared" si="0"/>
        <v>0</v>
      </c>
      <c r="F17" s="60">
        <f t="shared" si="1"/>
        <v>0</v>
      </c>
      <c r="G17" s="67">
        <f t="shared" si="2"/>
        <v>0</v>
      </c>
    </row>
    <row r="18" spans="1:7" s="9" customFormat="1" ht="31.5" customHeight="1" x14ac:dyDescent="0.35">
      <c r="A18" s="59" t="s">
        <v>38</v>
      </c>
      <c r="B18" s="74">
        <v>8</v>
      </c>
      <c r="C18" s="76">
        <v>8</v>
      </c>
      <c r="D18" s="68">
        <f>BPU!F$13</f>
        <v>0</v>
      </c>
      <c r="E18" s="68">
        <f t="shared" si="0"/>
        <v>0</v>
      </c>
      <c r="F18" s="60">
        <f t="shared" si="1"/>
        <v>0</v>
      </c>
      <c r="G18" s="67">
        <f t="shared" si="2"/>
        <v>0</v>
      </c>
    </row>
    <row r="19" spans="1:7" s="9" customFormat="1" ht="31.5" customHeight="1" x14ac:dyDescent="0.35">
      <c r="A19" s="59" t="s">
        <v>39</v>
      </c>
      <c r="B19" s="74">
        <v>2</v>
      </c>
      <c r="C19" s="76">
        <v>8</v>
      </c>
      <c r="D19" s="68">
        <f>BPU!F$13</f>
        <v>0</v>
      </c>
      <c r="E19" s="68">
        <f t="shared" si="0"/>
        <v>0</v>
      </c>
      <c r="F19" s="60">
        <f t="shared" si="1"/>
        <v>0</v>
      </c>
      <c r="G19" s="67">
        <f t="shared" si="2"/>
        <v>0</v>
      </c>
    </row>
    <row r="20" spans="1:7" s="9" customFormat="1" ht="31.5" customHeight="1" x14ac:dyDescent="0.35">
      <c r="A20" s="59" t="s">
        <v>40</v>
      </c>
      <c r="B20" s="74">
        <v>1</v>
      </c>
      <c r="C20" s="76">
        <v>4</v>
      </c>
      <c r="D20" s="68">
        <f>BPU!F$13</f>
        <v>0</v>
      </c>
      <c r="E20" s="68">
        <f t="shared" si="0"/>
        <v>0</v>
      </c>
      <c r="F20" s="60">
        <f t="shared" si="1"/>
        <v>0</v>
      </c>
      <c r="G20" s="67">
        <f t="shared" si="2"/>
        <v>0</v>
      </c>
    </row>
    <row r="21" spans="1:7" s="9" customFormat="1" ht="31.5" customHeight="1" x14ac:dyDescent="0.35">
      <c r="A21" s="59" t="s">
        <v>41</v>
      </c>
      <c r="B21" s="74">
        <v>0</v>
      </c>
      <c r="C21" s="76">
        <v>8</v>
      </c>
      <c r="D21" s="68">
        <f>BPU!F$13</f>
        <v>0</v>
      </c>
      <c r="E21" s="68">
        <f t="shared" si="0"/>
        <v>0</v>
      </c>
      <c r="F21" s="60">
        <f t="shared" si="1"/>
        <v>0</v>
      </c>
      <c r="G21" s="67">
        <f t="shared" si="2"/>
        <v>0</v>
      </c>
    </row>
    <row r="22" spans="1:7" s="9" customFormat="1" ht="31.5" customHeight="1" x14ac:dyDescent="0.35">
      <c r="A22" s="59" t="s">
        <v>22</v>
      </c>
      <c r="B22" s="74">
        <v>6</v>
      </c>
      <c r="C22" s="76">
        <v>8</v>
      </c>
      <c r="D22" s="68">
        <f>BPU!F$13</f>
        <v>0</v>
      </c>
      <c r="E22" s="68">
        <f t="shared" si="0"/>
        <v>0</v>
      </c>
      <c r="F22" s="60">
        <f t="shared" si="1"/>
        <v>0</v>
      </c>
      <c r="G22" s="67">
        <f t="shared" si="2"/>
        <v>0</v>
      </c>
    </row>
    <row r="23" spans="1:7" s="9" customFormat="1" ht="31.5" customHeight="1" x14ac:dyDescent="0.35">
      <c r="A23" s="65" t="s">
        <v>42</v>
      </c>
      <c r="B23" s="74">
        <v>1</v>
      </c>
      <c r="C23" s="76">
        <v>4</v>
      </c>
      <c r="D23" s="68">
        <f>BPU!F$13</f>
        <v>0</v>
      </c>
      <c r="E23" s="68">
        <f t="shared" si="0"/>
        <v>0</v>
      </c>
      <c r="F23" s="60">
        <f t="shared" si="1"/>
        <v>0</v>
      </c>
      <c r="G23" s="67">
        <f t="shared" si="2"/>
        <v>0</v>
      </c>
    </row>
    <row r="24" spans="1:7" s="9" customFormat="1" ht="31.5" customHeight="1" x14ac:dyDescent="0.35">
      <c r="A24" s="65" t="s">
        <v>43</v>
      </c>
      <c r="B24" s="74">
        <v>2</v>
      </c>
      <c r="C24" s="76">
        <v>4</v>
      </c>
      <c r="D24" s="68">
        <f>BPU!F$13</f>
        <v>0</v>
      </c>
      <c r="E24" s="68">
        <f t="shared" si="0"/>
        <v>0</v>
      </c>
      <c r="F24" s="60">
        <f t="shared" si="1"/>
        <v>0</v>
      </c>
      <c r="G24" s="67">
        <f t="shared" si="2"/>
        <v>0</v>
      </c>
    </row>
    <row r="25" spans="1:7" s="9" customFormat="1" ht="31.5" customHeight="1" x14ac:dyDescent="0.35">
      <c r="A25" s="65" t="s">
        <v>44</v>
      </c>
      <c r="B25" s="74">
        <v>1</v>
      </c>
      <c r="C25" s="76">
        <v>4</v>
      </c>
      <c r="D25" s="68">
        <f>BPU!F$13</f>
        <v>0</v>
      </c>
      <c r="E25" s="68">
        <f t="shared" si="0"/>
        <v>0</v>
      </c>
      <c r="F25" s="60">
        <f t="shared" si="1"/>
        <v>0</v>
      </c>
      <c r="G25" s="67">
        <f t="shared" si="2"/>
        <v>0</v>
      </c>
    </row>
    <row r="26" spans="1:7" s="9" customFormat="1" ht="31.5" customHeight="1" x14ac:dyDescent="0.35">
      <c r="A26" s="65" t="s">
        <v>45</v>
      </c>
      <c r="B26" s="74">
        <v>1</v>
      </c>
      <c r="C26" s="76">
        <v>4</v>
      </c>
      <c r="D26" s="68">
        <f>BPU!F$13</f>
        <v>0</v>
      </c>
      <c r="E26" s="68">
        <f t="shared" si="0"/>
        <v>0</v>
      </c>
      <c r="F26" s="60">
        <f t="shared" si="1"/>
        <v>0</v>
      </c>
      <c r="G26" s="67">
        <f t="shared" si="2"/>
        <v>0</v>
      </c>
    </row>
    <row r="27" spans="1:7" s="9" customFormat="1" ht="31.5" customHeight="1" x14ac:dyDescent="0.35">
      <c r="A27" s="65" t="s">
        <v>46</v>
      </c>
      <c r="B27" s="74">
        <v>2</v>
      </c>
      <c r="C27" s="76">
        <v>4</v>
      </c>
      <c r="D27" s="68">
        <f>BPU!F$13</f>
        <v>0</v>
      </c>
      <c r="E27" s="68">
        <f t="shared" si="0"/>
        <v>0</v>
      </c>
      <c r="F27" s="60">
        <f t="shared" si="1"/>
        <v>0</v>
      </c>
      <c r="G27" s="67">
        <f t="shared" si="2"/>
        <v>0</v>
      </c>
    </row>
    <row r="28" spans="1:7" s="9" customFormat="1" ht="31.5" customHeight="1" x14ac:dyDescent="0.35">
      <c r="A28" s="65" t="s">
        <v>47</v>
      </c>
      <c r="B28" s="74">
        <v>2</v>
      </c>
      <c r="C28" s="76">
        <v>4</v>
      </c>
      <c r="D28" s="68">
        <f>BPU!F$13</f>
        <v>0</v>
      </c>
      <c r="E28" s="68">
        <f t="shared" si="0"/>
        <v>0</v>
      </c>
      <c r="F28" s="60">
        <f t="shared" si="1"/>
        <v>0</v>
      </c>
      <c r="G28" s="67">
        <f t="shared" si="2"/>
        <v>0</v>
      </c>
    </row>
    <row r="29" spans="1:7" s="9" customFormat="1" ht="31.5" customHeight="1" x14ac:dyDescent="0.35">
      <c r="A29" s="65" t="s">
        <v>48</v>
      </c>
      <c r="B29" s="74">
        <v>3</v>
      </c>
      <c r="C29" s="76">
        <v>4</v>
      </c>
      <c r="D29" s="68">
        <f>BPU!F$13</f>
        <v>0</v>
      </c>
      <c r="E29" s="68">
        <f t="shared" si="0"/>
        <v>0</v>
      </c>
      <c r="F29" s="60">
        <f t="shared" si="1"/>
        <v>0</v>
      </c>
      <c r="G29" s="67">
        <f t="shared" si="2"/>
        <v>0</v>
      </c>
    </row>
    <row r="30" spans="1:7" s="9" customFormat="1" ht="31.5" customHeight="1" x14ac:dyDescent="0.35">
      <c r="A30" s="65" t="s">
        <v>49</v>
      </c>
      <c r="B30" s="74">
        <v>2</v>
      </c>
      <c r="C30" s="76">
        <v>4</v>
      </c>
      <c r="D30" s="68">
        <f>BPU!F$13</f>
        <v>0</v>
      </c>
      <c r="E30" s="68">
        <f t="shared" si="0"/>
        <v>0</v>
      </c>
      <c r="F30" s="60">
        <f t="shared" si="1"/>
        <v>0</v>
      </c>
      <c r="G30" s="67">
        <f t="shared" si="2"/>
        <v>0</v>
      </c>
    </row>
    <row r="31" spans="1:7" s="9" customFormat="1" ht="31.5" customHeight="1" thickBot="1" x14ac:dyDescent="0.4">
      <c r="A31" s="97" t="s">
        <v>50</v>
      </c>
      <c r="B31" s="101">
        <v>2</v>
      </c>
      <c r="C31" s="119">
        <v>4</v>
      </c>
      <c r="D31" s="84">
        <f>BPU!F$13</f>
        <v>0</v>
      </c>
      <c r="E31" s="84">
        <f t="shared" si="0"/>
        <v>0</v>
      </c>
      <c r="F31" s="85">
        <f t="shared" si="1"/>
        <v>0</v>
      </c>
      <c r="G31" s="86">
        <f t="shared" si="2"/>
        <v>0</v>
      </c>
    </row>
    <row r="32" spans="1:7" s="9" customFormat="1" ht="31.5" customHeight="1" thickBot="1" x14ac:dyDescent="0.4">
      <c r="A32" s="99" t="s">
        <v>23</v>
      </c>
      <c r="B32" s="93">
        <v>11</v>
      </c>
      <c r="C32" s="118">
        <v>8</v>
      </c>
      <c r="D32" s="94">
        <f>BPU!F$13</f>
        <v>0</v>
      </c>
      <c r="E32" s="94">
        <f t="shared" si="0"/>
        <v>0</v>
      </c>
      <c r="F32" s="95">
        <f t="shared" si="1"/>
        <v>0</v>
      </c>
      <c r="G32" s="96">
        <f t="shared" si="2"/>
        <v>0</v>
      </c>
    </row>
    <row r="33" spans="1:7" s="9" customFormat="1" ht="31.5" customHeight="1" x14ac:dyDescent="0.35">
      <c r="A33" s="98" t="s">
        <v>24</v>
      </c>
      <c r="B33" s="88">
        <v>7</v>
      </c>
      <c r="C33" s="117">
        <v>8</v>
      </c>
      <c r="D33" s="89">
        <f>BPU!F$13</f>
        <v>0</v>
      </c>
      <c r="E33" s="89">
        <f t="shared" si="0"/>
        <v>0</v>
      </c>
      <c r="F33" s="90">
        <f t="shared" si="1"/>
        <v>0</v>
      </c>
      <c r="G33" s="91">
        <f t="shared" si="2"/>
        <v>0</v>
      </c>
    </row>
    <row r="34" spans="1:7" s="9" customFormat="1" ht="31.5" customHeight="1" x14ac:dyDescent="0.35">
      <c r="A34" s="61" t="s">
        <v>51</v>
      </c>
      <c r="B34" s="77">
        <v>6</v>
      </c>
      <c r="C34" s="75">
        <v>8</v>
      </c>
      <c r="D34" s="68">
        <f>BPU!F$13</f>
        <v>0</v>
      </c>
      <c r="E34" s="68">
        <f t="shared" si="0"/>
        <v>0</v>
      </c>
      <c r="F34" s="60">
        <f t="shared" si="1"/>
        <v>0</v>
      </c>
      <c r="G34" s="67">
        <f t="shared" si="2"/>
        <v>0</v>
      </c>
    </row>
    <row r="35" spans="1:7" s="9" customFormat="1" ht="31.5" customHeight="1" x14ac:dyDescent="0.35">
      <c r="A35" s="61" t="s">
        <v>25</v>
      </c>
      <c r="B35" s="74">
        <v>4</v>
      </c>
      <c r="C35" s="76">
        <v>8</v>
      </c>
      <c r="D35" s="68">
        <f>BPU!F$13</f>
        <v>0</v>
      </c>
      <c r="E35" s="68">
        <f t="shared" si="0"/>
        <v>0</v>
      </c>
      <c r="F35" s="60">
        <f t="shared" si="1"/>
        <v>0</v>
      </c>
      <c r="G35" s="67">
        <f t="shared" si="2"/>
        <v>0</v>
      </c>
    </row>
    <row r="36" spans="1:7" s="9" customFormat="1" ht="31.5" customHeight="1" x14ac:dyDescent="0.35">
      <c r="A36" s="61" t="s">
        <v>52</v>
      </c>
      <c r="B36" s="74">
        <v>1</v>
      </c>
      <c r="C36" s="76">
        <v>4</v>
      </c>
      <c r="D36" s="68">
        <f>BPU!F$13</f>
        <v>0</v>
      </c>
      <c r="E36" s="68">
        <f t="shared" si="0"/>
        <v>0</v>
      </c>
      <c r="F36" s="60">
        <f t="shared" si="1"/>
        <v>0</v>
      </c>
      <c r="G36" s="67">
        <f t="shared" si="2"/>
        <v>0</v>
      </c>
    </row>
    <row r="37" spans="1:7" s="9" customFormat="1" ht="31.5" customHeight="1" x14ac:dyDescent="0.35">
      <c r="A37" s="61" t="s">
        <v>53</v>
      </c>
      <c r="B37" s="74">
        <v>0</v>
      </c>
      <c r="C37" s="76">
        <v>0</v>
      </c>
      <c r="D37" s="68">
        <f>BPU!F$13</f>
        <v>0</v>
      </c>
      <c r="E37" s="68">
        <f t="shared" si="0"/>
        <v>0</v>
      </c>
      <c r="F37" s="60">
        <f t="shared" si="1"/>
        <v>0</v>
      </c>
      <c r="G37" s="67">
        <f t="shared" si="2"/>
        <v>0</v>
      </c>
    </row>
    <row r="38" spans="1:7" s="9" customFormat="1" ht="31.5" customHeight="1" x14ac:dyDescent="0.35">
      <c r="A38" s="61" t="s">
        <v>54</v>
      </c>
      <c r="B38" s="74">
        <v>1</v>
      </c>
      <c r="C38" s="76">
        <v>4</v>
      </c>
      <c r="D38" s="68">
        <f>BPU!F$13</f>
        <v>0</v>
      </c>
      <c r="E38" s="68">
        <f t="shared" si="0"/>
        <v>0</v>
      </c>
      <c r="F38" s="60">
        <f t="shared" si="1"/>
        <v>0</v>
      </c>
      <c r="G38" s="67">
        <f t="shared" si="2"/>
        <v>0</v>
      </c>
    </row>
    <row r="39" spans="1:7" s="9" customFormat="1" ht="31.5" customHeight="1" thickBot="1" x14ac:dyDescent="0.4">
      <c r="A39" s="100" t="s">
        <v>55</v>
      </c>
      <c r="B39" s="101">
        <v>1</v>
      </c>
      <c r="C39" s="119">
        <v>4</v>
      </c>
      <c r="D39" s="84">
        <f>BPU!F$13</f>
        <v>0</v>
      </c>
      <c r="E39" s="84">
        <f t="shared" si="0"/>
        <v>0</v>
      </c>
      <c r="F39" s="85">
        <f t="shared" si="1"/>
        <v>0</v>
      </c>
      <c r="G39" s="86">
        <f t="shared" si="2"/>
        <v>0</v>
      </c>
    </row>
    <row r="40" spans="1:7" s="9" customFormat="1" ht="31.5" customHeight="1" thickBot="1" x14ac:dyDescent="0.4">
      <c r="A40" s="99" t="s">
        <v>26</v>
      </c>
      <c r="B40" s="93">
        <v>5</v>
      </c>
      <c r="C40" s="118">
        <v>8</v>
      </c>
      <c r="D40" s="94">
        <f>BPU!F$13</f>
        <v>0</v>
      </c>
      <c r="E40" s="94">
        <f t="shared" si="0"/>
        <v>0</v>
      </c>
      <c r="F40" s="95">
        <f t="shared" si="1"/>
        <v>0</v>
      </c>
      <c r="G40" s="96">
        <f t="shared" si="2"/>
        <v>0</v>
      </c>
    </row>
    <row r="41" spans="1:7" s="9" customFormat="1" ht="31.5" customHeight="1" thickBot="1" x14ac:dyDescent="0.4">
      <c r="A41" s="102" t="s">
        <v>56</v>
      </c>
      <c r="B41" s="103">
        <v>1</v>
      </c>
      <c r="C41" s="120">
        <v>4</v>
      </c>
      <c r="D41" s="104">
        <f>BPU!F$13</f>
        <v>0</v>
      </c>
      <c r="E41" s="104">
        <f t="shared" si="0"/>
        <v>0</v>
      </c>
      <c r="F41" s="105">
        <f t="shared" si="1"/>
        <v>0</v>
      </c>
      <c r="G41" s="106">
        <f t="shared" si="2"/>
        <v>0</v>
      </c>
    </row>
    <row r="42" spans="1:7" s="9" customFormat="1" ht="31.5" customHeight="1" thickBot="1" x14ac:dyDescent="0.4">
      <c r="A42" s="99" t="s">
        <v>27</v>
      </c>
      <c r="B42" s="93">
        <v>9</v>
      </c>
      <c r="C42" s="118">
        <v>8</v>
      </c>
      <c r="D42" s="94">
        <f>BPU!F$13</f>
        <v>0</v>
      </c>
      <c r="E42" s="94">
        <f t="shared" si="0"/>
        <v>0</v>
      </c>
      <c r="F42" s="95">
        <f t="shared" si="1"/>
        <v>0</v>
      </c>
      <c r="G42" s="96">
        <f t="shared" si="2"/>
        <v>0</v>
      </c>
    </row>
    <row r="43" spans="1:7" s="9" customFormat="1" ht="31.5" customHeight="1" x14ac:dyDescent="0.35">
      <c r="A43" s="98" t="s">
        <v>57</v>
      </c>
      <c r="B43" s="88">
        <v>1</v>
      </c>
      <c r="C43" s="117">
        <v>4</v>
      </c>
      <c r="D43" s="89">
        <f>BPU!F$13</f>
        <v>0</v>
      </c>
      <c r="E43" s="89">
        <f t="shared" si="0"/>
        <v>0</v>
      </c>
      <c r="F43" s="90">
        <f t="shared" si="1"/>
        <v>0</v>
      </c>
      <c r="G43" s="91">
        <f t="shared" si="2"/>
        <v>0</v>
      </c>
    </row>
    <row r="44" spans="1:7" s="9" customFormat="1" ht="31.5" customHeight="1" x14ac:dyDescent="0.35">
      <c r="A44" s="61" t="s">
        <v>58</v>
      </c>
      <c r="B44" s="74">
        <v>1</v>
      </c>
      <c r="C44" s="76">
        <v>4</v>
      </c>
      <c r="D44" s="68">
        <f>BPU!F$13</f>
        <v>0</v>
      </c>
      <c r="E44" s="68">
        <f t="shared" si="0"/>
        <v>0</v>
      </c>
      <c r="F44" s="60">
        <f t="shared" si="1"/>
        <v>0</v>
      </c>
      <c r="G44" s="67">
        <f t="shared" si="2"/>
        <v>0</v>
      </c>
    </row>
    <row r="45" spans="1:7" s="9" customFormat="1" ht="31.5" customHeight="1" x14ac:dyDescent="0.35">
      <c r="A45" s="61" t="s">
        <v>59</v>
      </c>
      <c r="B45" s="74">
        <v>2</v>
      </c>
      <c r="C45" s="76">
        <v>4</v>
      </c>
      <c r="D45" s="68">
        <f>BPU!F$13</f>
        <v>0</v>
      </c>
      <c r="E45" s="68">
        <f t="shared" si="0"/>
        <v>0</v>
      </c>
      <c r="F45" s="60">
        <f t="shared" si="1"/>
        <v>0</v>
      </c>
      <c r="G45" s="67">
        <f t="shared" si="2"/>
        <v>0</v>
      </c>
    </row>
    <row r="46" spans="1:7" s="9" customFormat="1" ht="31.5" customHeight="1" x14ac:dyDescent="0.35">
      <c r="A46" s="61" t="s">
        <v>28</v>
      </c>
      <c r="B46" s="74">
        <v>6</v>
      </c>
      <c r="C46" s="76">
        <v>8</v>
      </c>
      <c r="D46" s="68">
        <f>BPU!F$13</f>
        <v>0</v>
      </c>
      <c r="E46" s="68">
        <f t="shared" si="0"/>
        <v>0</v>
      </c>
      <c r="F46" s="60">
        <f t="shared" si="1"/>
        <v>0</v>
      </c>
      <c r="G46" s="67">
        <f t="shared" si="2"/>
        <v>0</v>
      </c>
    </row>
    <row r="47" spans="1:7" s="9" customFormat="1" ht="31.5" customHeight="1" x14ac:dyDescent="0.35">
      <c r="A47" s="61" t="s">
        <v>60</v>
      </c>
      <c r="B47" s="74">
        <v>2</v>
      </c>
      <c r="C47" s="76">
        <v>4</v>
      </c>
      <c r="D47" s="68">
        <f>BPU!F$13</f>
        <v>0</v>
      </c>
      <c r="E47" s="68">
        <f t="shared" si="0"/>
        <v>0</v>
      </c>
      <c r="F47" s="60">
        <f t="shared" si="1"/>
        <v>0</v>
      </c>
      <c r="G47" s="67">
        <f t="shared" si="2"/>
        <v>0</v>
      </c>
    </row>
    <row r="48" spans="1:7" s="9" customFormat="1" ht="31.5" customHeight="1" thickBot="1" x14ac:dyDescent="0.4">
      <c r="A48" s="100" t="s">
        <v>61</v>
      </c>
      <c r="B48" s="101">
        <v>0</v>
      </c>
      <c r="C48" s="119">
        <v>0</v>
      </c>
      <c r="D48" s="84">
        <f>BPU!F$13</f>
        <v>0</v>
      </c>
      <c r="E48" s="84">
        <f t="shared" si="0"/>
        <v>0</v>
      </c>
      <c r="F48" s="85">
        <f t="shared" si="1"/>
        <v>0</v>
      </c>
      <c r="G48" s="86">
        <f t="shared" si="2"/>
        <v>0</v>
      </c>
    </row>
    <row r="49" spans="1:8" s="9" customFormat="1" ht="31.5" customHeight="1" thickBot="1" x14ac:dyDescent="0.4">
      <c r="A49" s="99" t="s">
        <v>29</v>
      </c>
      <c r="B49" s="93">
        <v>25</v>
      </c>
      <c r="C49" s="118">
        <v>8</v>
      </c>
      <c r="D49" s="94">
        <f>BPU!F$13</f>
        <v>0</v>
      </c>
      <c r="E49" s="94">
        <f t="shared" si="0"/>
        <v>0</v>
      </c>
      <c r="F49" s="95">
        <f t="shared" si="1"/>
        <v>0</v>
      </c>
      <c r="G49" s="96">
        <f t="shared" si="2"/>
        <v>0</v>
      </c>
    </row>
    <row r="50" spans="1:8" s="9" customFormat="1" ht="31.5" customHeight="1" x14ac:dyDescent="0.35">
      <c r="A50" s="109" t="s">
        <v>72</v>
      </c>
      <c r="B50" s="121">
        <f>B15+B32+B40+B42+B49</f>
        <v>60</v>
      </c>
      <c r="C50" s="115"/>
      <c r="D50" s="116"/>
      <c r="E50" s="116"/>
      <c r="F50" s="111">
        <f t="shared" ref="F50:G50" si="3">F15+F32+F40+F42+F49</f>
        <v>0</v>
      </c>
      <c r="G50" s="111">
        <f t="shared" si="3"/>
        <v>0</v>
      </c>
    </row>
    <row r="51" spans="1:8" s="9" customFormat="1" ht="31.5" customHeight="1" x14ac:dyDescent="0.35">
      <c r="A51" s="112" t="s">
        <v>73</v>
      </c>
      <c r="B51" s="122">
        <f>B9+B10+B11+B12+B13+B14+B16+B17+B18+B19+B20+B21+B22+B23+B24+B25+B26+B27+B28+B29+B30+B31+B33+B34+B35+B36+B37+B38+B39+B41+B43+B44+B45+B46+B47+B48</f>
        <v>89</v>
      </c>
      <c r="C51" s="115"/>
      <c r="D51" s="116"/>
      <c r="E51" s="116"/>
      <c r="F51" s="114">
        <f t="shared" ref="F51:G51" si="4">F9+F10+F11+F12+F13+F14+F16+F17+F18+F19+F20+F21+F22+F23+F24+F25+F26+F27+F28+F29+F30+F31+F33+F34+F35+F36+F37+F38+F39+F41+F43+F44+F45+F46+F47+F48</f>
        <v>0</v>
      </c>
      <c r="G51" s="114">
        <f t="shared" si="4"/>
        <v>0</v>
      </c>
    </row>
    <row r="52" spans="1:8" s="62" customFormat="1" ht="44.5" customHeight="1" x14ac:dyDescent="0.35">
      <c r="A52" s="134" t="s">
        <v>20</v>
      </c>
      <c r="B52" s="138">
        <f>SUM(B9:B49)</f>
        <v>149</v>
      </c>
      <c r="C52" s="115"/>
      <c r="D52" s="116"/>
      <c r="E52" s="116"/>
      <c r="F52" s="139">
        <f t="shared" ref="F52:G52" si="5">SUM(F9:F49)</f>
        <v>0</v>
      </c>
      <c r="G52" s="140">
        <f t="shared" si="5"/>
        <v>0</v>
      </c>
    </row>
    <row r="54" spans="1:8" s="63" customFormat="1" x14ac:dyDescent="0.35"/>
    <row r="55" spans="1:8" ht="15" thickBot="1" x14ac:dyDescent="0.4">
      <c r="G55" s="69"/>
      <c r="H55" s="69"/>
    </row>
    <row r="56" spans="1:8" s="56" customFormat="1" ht="27.65" customHeight="1" thickBot="1" x14ac:dyDescent="0.4">
      <c r="A56" s="187" t="s">
        <v>79</v>
      </c>
      <c r="B56" s="188"/>
      <c r="C56" s="189"/>
      <c r="D56" s="141"/>
      <c r="E56" s="141"/>
      <c r="F56" s="141"/>
      <c r="G56" s="66"/>
    </row>
    <row r="58" spans="1:8" x14ac:dyDescent="0.35">
      <c r="G58" s="64"/>
    </row>
    <row r="59" spans="1:8" x14ac:dyDescent="0.35">
      <c r="B59" s="64"/>
      <c r="C59" s="64"/>
    </row>
    <row r="61" spans="1:8" x14ac:dyDescent="0.35">
      <c r="F61" s="64"/>
      <c r="G61" s="64"/>
    </row>
    <row r="64" spans="1:8" x14ac:dyDescent="0.35">
      <c r="E64" s="64"/>
    </row>
  </sheetData>
  <sheetProtection algorithmName="SHA-512" hashValue="Pwd/G95DqMQg3Da1uzz9+cZVrn5OoA3kfQJel8uoDG8+PYCnbjdhMpMAADPLrejkIpu2Wat4yBr0Av4HK6KK7A==" saltValue="EFGKngmhxBOFll2+NX1T4Q==" spinCount="100000" sheet="1" selectLockedCells="1"/>
  <mergeCells count="11">
    <mergeCell ref="A5:B5"/>
    <mergeCell ref="A1:G1"/>
    <mergeCell ref="A3:G3"/>
    <mergeCell ref="D5:G5"/>
    <mergeCell ref="A56:C56"/>
    <mergeCell ref="A7:A8"/>
    <mergeCell ref="B7:B8"/>
    <mergeCell ref="D7:E7"/>
    <mergeCell ref="G7:G8"/>
    <mergeCell ref="C7:C8"/>
    <mergeCell ref="F7:F8"/>
  </mergeCells>
  <pageMargins left="0.7" right="0.7" top="0.75" bottom="0.75" header="0" footer="0"/>
  <pageSetup paperSize="9" scale="67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1E055-F45F-48A5-92DE-CD97F711F3F4}">
  <sheetPr>
    <tabColor rgb="FF92D050"/>
  </sheetPr>
  <dimension ref="A1:S64"/>
  <sheetViews>
    <sheetView workbookViewId="0">
      <selection activeCell="A3" sqref="A3:N3"/>
    </sheetView>
  </sheetViews>
  <sheetFormatPr baseColWidth="10" defaultColWidth="10.81640625" defaultRowHeight="14.5" x14ac:dyDescent="0.35"/>
  <cols>
    <col min="1" max="1" width="39.7265625" style="5" customWidth="1"/>
    <col min="2" max="6" width="18.1796875" style="5" customWidth="1"/>
    <col min="7" max="7" width="24.54296875" style="5" customWidth="1"/>
    <col min="8" max="11" width="25" style="5" customWidth="1"/>
    <col min="12" max="12" width="23.54296875" style="5" customWidth="1"/>
    <col min="13" max="13" width="19.54296875" style="5" customWidth="1"/>
    <col min="14" max="14" width="29.54296875" style="5" customWidth="1"/>
    <col min="15" max="16384" width="10.81640625" style="5"/>
  </cols>
  <sheetData>
    <row r="1" spans="1:19" s="9" customFormat="1" ht="119.15" customHeight="1" thickBot="1" x14ac:dyDescent="0.4">
      <c r="A1" s="184" t="s">
        <v>84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6"/>
      <c r="O1" s="17"/>
      <c r="P1" s="17"/>
      <c r="Q1" s="17"/>
      <c r="R1" s="17"/>
      <c r="S1" s="17"/>
    </row>
    <row r="2" spans="1:19" s="9" customFormat="1" ht="15" customHeight="1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9" ht="25" customHeight="1" x14ac:dyDescent="0.35">
      <c r="A3" s="210" t="s">
        <v>88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71"/>
      <c r="P3" s="71"/>
      <c r="Q3" s="71"/>
      <c r="R3" s="71"/>
      <c r="S3" s="71"/>
    </row>
    <row r="4" spans="1:19" s="11" customFormat="1" ht="12.5" thickBot="1" x14ac:dyDescent="0.3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9" s="14" customFormat="1" ht="33.65" customHeight="1" thickBot="1" x14ac:dyDescent="0.35">
      <c r="A5" s="198" t="s">
        <v>1</v>
      </c>
      <c r="B5" s="198"/>
      <c r="C5" s="151"/>
      <c r="D5" s="151"/>
      <c r="E5" s="151"/>
      <c r="F5" s="151"/>
      <c r="G5" s="72"/>
      <c r="H5" s="195">
        <f>BPU!C5</f>
        <v>0</v>
      </c>
      <c r="I5" s="196"/>
      <c r="J5" s="196"/>
      <c r="K5" s="196"/>
      <c r="L5" s="196"/>
      <c r="M5" s="196"/>
      <c r="N5" s="197"/>
      <c r="O5" s="73"/>
      <c r="P5" s="73"/>
      <c r="Q5" s="73"/>
      <c r="R5" s="73"/>
      <c r="S5" s="73"/>
    </row>
    <row r="7" spans="1:19" s="57" customFormat="1" ht="48" customHeight="1" x14ac:dyDescent="0.35">
      <c r="A7" s="192" t="s">
        <v>19</v>
      </c>
      <c r="B7" s="190" t="s">
        <v>6</v>
      </c>
      <c r="C7" s="190" t="s">
        <v>7</v>
      </c>
      <c r="D7" s="190" t="s">
        <v>8</v>
      </c>
      <c r="E7" s="190" t="s">
        <v>9</v>
      </c>
      <c r="F7" s="190" t="s">
        <v>20</v>
      </c>
      <c r="G7" s="190" t="s">
        <v>65</v>
      </c>
      <c r="H7" s="154" t="s">
        <v>6</v>
      </c>
      <c r="I7" s="154" t="s">
        <v>7</v>
      </c>
      <c r="J7" s="154" t="s">
        <v>8</v>
      </c>
      <c r="K7" s="154" t="s">
        <v>9</v>
      </c>
      <c r="L7" s="182" t="s">
        <v>62</v>
      </c>
      <c r="M7" s="201" t="s">
        <v>82</v>
      </c>
      <c r="N7" s="190" t="s">
        <v>63</v>
      </c>
    </row>
    <row r="8" spans="1:19" ht="23.15" customHeight="1" x14ac:dyDescent="0.35">
      <c r="A8" s="193"/>
      <c r="B8" s="191"/>
      <c r="C8" s="191"/>
      <c r="D8" s="191"/>
      <c r="E8" s="191"/>
      <c r="F8" s="191"/>
      <c r="G8" s="191"/>
      <c r="H8" s="70" t="s">
        <v>69</v>
      </c>
      <c r="I8" s="70" t="s">
        <v>69</v>
      </c>
      <c r="J8" s="70" t="s">
        <v>69</v>
      </c>
      <c r="K8" s="70" t="s">
        <v>69</v>
      </c>
      <c r="L8" s="183"/>
      <c r="M8" s="202"/>
      <c r="N8" s="191"/>
    </row>
    <row r="9" spans="1:19" s="9" customFormat="1" ht="31.5" customHeight="1" x14ac:dyDescent="0.35">
      <c r="A9" s="59" t="s">
        <v>30</v>
      </c>
      <c r="B9" s="74">
        <v>0</v>
      </c>
      <c r="C9" s="74">
        <v>0</v>
      </c>
      <c r="D9" s="74">
        <v>0</v>
      </c>
      <c r="E9" s="74">
        <v>4</v>
      </c>
      <c r="F9" s="74">
        <f>B9+C9+D9+E9</f>
        <v>4</v>
      </c>
      <c r="G9" s="58">
        <v>4</v>
      </c>
      <c r="H9" s="68">
        <f>BPU!$C$14</f>
        <v>0</v>
      </c>
      <c r="I9" s="68">
        <f>BPU!$D$14</f>
        <v>0</v>
      </c>
      <c r="J9" s="68">
        <f>BPU!$E$14</f>
        <v>0</v>
      </c>
      <c r="K9" s="68">
        <f>BPU!$F$14</f>
        <v>0</v>
      </c>
      <c r="L9" s="68">
        <f>($B9*$H9+$C9*$I9+$D9*$J9+$E9*$K9)*G9</f>
        <v>0</v>
      </c>
      <c r="M9" s="60">
        <f>L9*12</f>
        <v>0</v>
      </c>
      <c r="N9" s="67">
        <f>M9*4</f>
        <v>0</v>
      </c>
    </row>
    <row r="10" spans="1:19" s="9" customFormat="1" ht="31.5" customHeight="1" x14ac:dyDescent="0.35">
      <c r="A10" s="59" t="s">
        <v>31</v>
      </c>
      <c r="B10" s="74">
        <v>0</v>
      </c>
      <c r="C10" s="74">
        <v>0</v>
      </c>
      <c r="D10" s="74">
        <v>0</v>
      </c>
      <c r="E10" s="74">
        <v>1</v>
      </c>
      <c r="F10" s="74">
        <f t="shared" ref="F10:F49" si="0">B10+C10+D10+E10</f>
        <v>1</v>
      </c>
      <c r="G10" s="58">
        <v>8</v>
      </c>
      <c r="H10" s="68">
        <f>BPU!$C$14</f>
        <v>0</v>
      </c>
      <c r="I10" s="68">
        <f>BPU!$D$14</f>
        <v>0</v>
      </c>
      <c r="J10" s="68">
        <f>BPU!$E$14</f>
        <v>0</v>
      </c>
      <c r="K10" s="68">
        <f>BPU!$F$14</f>
        <v>0</v>
      </c>
      <c r="L10" s="68">
        <f t="shared" ref="L10:L49" si="1">($B10*$H10+$C10*$I10+$D10*$J10+$E10*$K10)*G10</f>
        <v>0</v>
      </c>
      <c r="M10" s="60">
        <f t="shared" ref="M10:M49" si="2">L10*12</f>
        <v>0</v>
      </c>
      <c r="N10" s="67">
        <f t="shared" ref="N10:N49" si="3">M10*4</f>
        <v>0</v>
      </c>
    </row>
    <row r="11" spans="1:19" s="9" customFormat="1" ht="31.5" customHeight="1" x14ac:dyDescent="0.35">
      <c r="A11" s="59" t="s">
        <v>32</v>
      </c>
      <c r="B11" s="74">
        <v>0</v>
      </c>
      <c r="C11" s="74">
        <v>0</v>
      </c>
      <c r="D11" s="74">
        <v>0</v>
      </c>
      <c r="E11" s="74">
        <v>1</v>
      </c>
      <c r="F11" s="74">
        <f t="shared" si="0"/>
        <v>1</v>
      </c>
      <c r="G11" s="58">
        <v>4</v>
      </c>
      <c r="H11" s="68">
        <f>BPU!$C$14</f>
        <v>0</v>
      </c>
      <c r="I11" s="68">
        <f>BPU!$D$14</f>
        <v>0</v>
      </c>
      <c r="J11" s="68">
        <f>BPU!$E$14</f>
        <v>0</v>
      </c>
      <c r="K11" s="68">
        <f>BPU!$F$14</f>
        <v>0</v>
      </c>
      <c r="L11" s="68">
        <f t="shared" si="1"/>
        <v>0</v>
      </c>
      <c r="M11" s="60">
        <f t="shared" si="2"/>
        <v>0</v>
      </c>
      <c r="N11" s="67">
        <f t="shared" si="3"/>
        <v>0</v>
      </c>
    </row>
    <row r="12" spans="1:19" s="9" customFormat="1" ht="31.5" customHeight="1" x14ac:dyDescent="0.35">
      <c r="A12" s="59" t="s">
        <v>33</v>
      </c>
      <c r="B12" s="74">
        <v>8</v>
      </c>
      <c r="C12" s="74">
        <v>0</v>
      </c>
      <c r="D12" s="74">
        <v>2</v>
      </c>
      <c r="E12" s="74">
        <v>0</v>
      </c>
      <c r="F12" s="74">
        <f t="shared" si="0"/>
        <v>10</v>
      </c>
      <c r="G12" s="58">
        <v>8</v>
      </c>
      <c r="H12" s="68">
        <f>BPU!$C$14</f>
        <v>0</v>
      </c>
      <c r="I12" s="68">
        <f>BPU!$D$14</f>
        <v>0</v>
      </c>
      <c r="J12" s="68">
        <f>BPU!$E$14</f>
        <v>0</v>
      </c>
      <c r="K12" s="68">
        <f>BPU!$F$14</f>
        <v>0</v>
      </c>
      <c r="L12" s="68">
        <f t="shared" si="1"/>
        <v>0</v>
      </c>
      <c r="M12" s="60">
        <f t="shared" si="2"/>
        <v>0</v>
      </c>
      <c r="N12" s="67">
        <f t="shared" si="3"/>
        <v>0</v>
      </c>
    </row>
    <row r="13" spans="1:19" s="9" customFormat="1" ht="31.5" customHeight="1" x14ac:dyDescent="0.35">
      <c r="A13" s="59" t="s">
        <v>34</v>
      </c>
      <c r="B13" s="74">
        <v>0</v>
      </c>
      <c r="C13" s="74">
        <v>0</v>
      </c>
      <c r="D13" s="74">
        <v>0</v>
      </c>
      <c r="E13" s="74">
        <v>3</v>
      </c>
      <c r="F13" s="74">
        <f t="shared" si="0"/>
        <v>3</v>
      </c>
      <c r="G13" s="58">
        <v>8</v>
      </c>
      <c r="H13" s="68">
        <f>BPU!$C$14</f>
        <v>0</v>
      </c>
      <c r="I13" s="68">
        <f>BPU!$D$14</f>
        <v>0</v>
      </c>
      <c r="J13" s="68">
        <f>BPU!$E$14</f>
        <v>0</v>
      </c>
      <c r="K13" s="68">
        <f>BPU!$F$14</f>
        <v>0</v>
      </c>
      <c r="L13" s="68">
        <f t="shared" si="1"/>
        <v>0</v>
      </c>
      <c r="M13" s="60">
        <f t="shared" si="2"/>
        <v>0</v>
      </c>
      <c r="N13" s="67">
        <f t="shared" si="3"/>
        <v>0</v>
      </c>
    </row>
    <row r="14" spans="1:19" s="9" customFormat="1" ht="31.5" customHeight="1" thickBot="1" x14ac:dyDescent="0.4">
      <c r="A14" s="83" t="s">
        <v>35</v>
      </c>
      <c r="B14" s="101">
        <v>0</v>
      </c>
      <c r="C14" s="101">
        <v>0</v>
      </c>
      <c r="D14" s="101">
        <v>0</v>
      </c>
      <c r="E14" s="101">
        <v>2</v>
      </c>
      <c r="F14" s="101">
        <f t="shared" si="0"/>
        <v>2</v>
      </c>
      <c r="G14" s="123">
        <v>4</v>
      </c>
      <c r="H14" s="84">
        <f>BPU!$C$14</f>
        <v>0</v>
      </c>
      <c r="I14" s="84">
        <f>BPU!$D$14</f>
        <v>0</v>
      </c>
      <c r="J14" s="84">
        <f>BPU!$E$14</f>
        <v>0</v>
      </c>
      <c r="K14" s="84">
        <f>BPU!$F$14</f>
        <v>0</v>
      </c>
      <c r="L14" s="84">
        <f t="shared" si="1"/>
        <v>0</v>
      </c>
      <c r="M14" s="85">
        <f t="shared" si="2"/>
        <v>0</v>
      </c>
      <c r="N14" s="86">
        <f t="shared" si="3"/>
        <v>0</v>
      </c>
    </row>
    <row r="15" spans="1:19" s="9" customFormat="1" ht="31.5" customHeight="1" thickBot="1" x14ac:dyDescent="0.4">
      <c r="A15" s="92" t="s">
        <v>21</v>
      </c>
      <c r="B15" s="93">
        <v>0</v>
      </c>
      <c r="C15" s="93">
        <v>0</v>
      </c>
      <c r="D15" s="93">
        <v>0</v>
      </c>
      <c r="E15" s="93">
        <v>10</v>
      </c>
      <c r="F15" s="93">
        <f t="shared" si="0"/>
        <v>10</v>
      </c>
      <c r="G15" s="125">
        <v>8</v>
      </c>
      <c r="H15" s="94">
        <f>BPU!$C$14</f>
        <v>0</v>
      </c>
      <c r="I15" s="94">
        <f>BPU!$D$14</f>
        <v>0</v>
      </c>
      <c r="J15" s="94">
        <f>BPU!$E$14</f>
        <v>0</v>
      </c>
      <c r="K15" s="94">
        <f>BPU!$F$14</f>
        <v>0</v>
      </c>
      <c r="L15" s="94">
        <f t="shared" si="1"/>
        <v>0</v>
      </c>
      <c r="M15" s="95">
        <f t="shared" si="2"/>
        <v>0</v>
      </c>
      <c r="N15" s="96">
        <f t="shared" si="3"/>
        <v>0</v>
      </c>
    </row>
    <row r="16" spans="1:19" s="9" customFormat="1" ht="31.5" customHeight="1" x14ac:dyDescent="0.35">
      <c r="A16" s="87" t="s">
        <v>36</v>
      </c>
      <c r="B16" s="88">
        <v>0</v>
      </c>
      <c r="C16" s="88">
        <v>0</v>
      </c>
      <c r="D16" s="88">
        <v>0</v>
      </c>
      <c r="E16" s="88">
        <v>1</v>
      </c>
      <c r="F16" s="88">
        <f t="shared" si="0"/>
        <v>1</v>
      </c>
      <c r="G16" s="124">
        <v>4</v>
      </c>
      <c r="H16" s="89">
        <f>BPU!$C$14</f>
        <v>0</v>
      </c>
      <c r="I16" s="89">
        <f>BPU!$D$14</f>
        <v>0</v>
      </c>
      <c r="J16" s="89">
        <f>BPU!$E$14</f>
        <v>0</v>
      </c>
      <c r="K16" s="89">
        <f>BPU!$F$14</f>
        <v>0</v>
      </c>
      <c r="L16" s="89">
        <f t="shared" si="1"/>
        <v>0</v>
      </c>
      <c r="M16" s="90">
        <f t="shared" si="2"/>
        <v>0</v>
      </c>
      <c r="N16" s="91">
        <f t="shared" si="3"/>
        <v>0</v>
      </c>
    </row>
    <row r="17" spans="1:14" s="9" customFormat="1" ht="31.5" customHeight="1" x14ac:dyDescent="0.35">
      <c r="A17" s="59" t="s">
        <v>37</v>
      </c>
      <c r="B17" s="74">
        <v>0</v>
      </c>
      <c r="C17" s="74">
        <v>0</v>
      </c>
      <c r="D17" s="74">
        <v>0</v>
      </c>
      <c r="E17" s="74">
        <v>1</v>
      </c>
      <c r="F17" s="74">
        <f t="shared" si="0"/>
        <v>1</v>
      </c>
      <c r="G17" s="58">
        <v>8</v>
      </c>
      <c r="H17" s="68">
        <f>BPU!$C$14</f>
        <v>0</v>
      </c>
      <c r="I17" s="68">
        <f>BPU!$D$14</f>
        <v>0</v>
      </c>
      <c r="J17" s="68">
        <f>BPU!$E$14</f>
        <v>0</v>
      </c>
      <c r="K17" s="68">
        <f>BPU!$F$14</f>
        <v>0</v>
      </c>
      <c r="L17" s="68">
        <f t="shared" si="1"/>
        <v>0</v>
      </c>
      <c r="M17" s="60">
        <f t="shared" si="2"/>
        <v>0</v>
      </c>
      <c r="N17" s="67">
        <f t="shared" si="3"/>
        <v>0</v>
      </c>
    </row>
    <row r="18" spans="1:14" s="9" customFormat="1" ht="31.5" customHeight="1" x14ac:dyDescent="0.35">
      <c r="A18" s="59" t="s">
        <v>38</v>
      </c>
      <c r="B18" s="74">
        <v>0</v>
      </c>
      <c r="C18" s="74">
        <v>0</v>
      </c>
      <c r="D18" s="74">
        <v>0</v>
      </c>
      <c r="E18" s="74">
        <v>8</v>
      </c>
      <c r="F18" s="74">
        <f t="shared" si="0"/>
        <v>8</v>
      </c>
      <c r="G18" s="58">
        <v>8</v>
      </c>
      <c r="H18" s="68">
        <f>BPU!$C$14</f>
        <v>0</v>
      </c>
      <c r="I18" s="68">
        <f>BPU!$D$14</f>
        <v>0</v>
      </c>
      <c r="J18" s="68">
        <f>BPU!$E$14</f>
        <v>0</v>
      </c>
      <c r="K18" s="68">
        <f>BPU!$F$14</f>
        <v>0</v>
      </c>
      <c r="L18" s="68">
        <f t="shared" si="1"/>
        <v>0</v>
      </c>
      <c r="M18" s="60">
        <f t="shared" si="2"/>
        <v>0</v>
      </c>
      <c r="N18" s="67">
        <f t="shared" si="3"/>
        <v>0</v>
      </c>
    </row>
    <row r="19" spans="1:14" s="9" customFormat="1" ht="31.5" customHeight="1" x14ac:dyDescent="0.35">
      <c r="A19" s="59" t="s">
        <v>39</v>
      </c>
      <c r="B19" s="74">
        <v>0</v>
      </c>
      <c r="C19" s="74">
        <v>0</v>
      </c>
      <c r="D19" s="74">
        <v>0</v>
      </c>
      <c r="E19" s="74">
        <v>2</v>
      </c>
      <c r="F19" s="74">
        <f t="shared" si="0"/>
        <v>2</v>
      </c>
      <c r="G19" s="58">
        <v>8</v>
      </c>
      <c r="H19" s="68">
        <f>BPU!$C$14</f>
        <v>0</v>
      </c>
      <c r="I19" s="68">
        <f>BPU!$D$14</f>
        <v>0</v>
      </c>
      <c r="J19" s="68">
        <f>BPU!$E$14</f>
        <v>0</v>
      </c>
      <c r="K19" s="68">
        <f>BPU!$F$14</f>
        <v>0</v>
      </c>
      <c r="L19" s="68">
        <f t="shared" si="1"/>
        <v>0</v>
      </c>
      <c r="M19" s="60">
        <f t="shared" si="2"/>
        <v>0</v>
      </c>
      <c r="N19" s="67">
        <f t="shared" si="3"/>
        <v>0</v>
      </c>
    </row>
    <row r="20" spans="1:14" s="9" customFormat="1" ht="31.5" customHeight="1" x14ac:dyDescent="0.35">
      <c r="A20" s="59" t="s">
        <v>40</v>
      </c>
      <c r="B20" s="74">
        <v>0</v>
      </c>
      <c r="C20" s="74">
        <v>0</v>
      </c>
      <c r="D20" s="74">
        <v>0</v>
      </c>
      <c r="E20" s="74">
        <v>1</v>
      </c>
      <c r="F20" s="74">
        <f t="shared" si="0"/>
        <v>1</v>
      </c>
      <c r="G20" s="58">
        <v>4</v>
      </c>
      <c r="H20" s="68">
        <f>BPU!$C$14</f>
        <v>0</v>
      </c>
      <c r="I20" s="68">
        <f>BPU!$D$14</f>
        <v>0</v>
      </c>
      <c r="J20" s="68">
        <f>BPU!$E$14</f>
        <v>0</v>
      </c>
      <c r="K20" s="68">
        <f>BPU!$F$14</f>
        <v>0</v>
      </c>
      <c r="L20" s="68">
        <f t="shared" si="1"/>
        <v>0</v>
      </c>
      <c r="M20" s="60">
        <f t="shared" si="2"/>
        <v>0</v>
      </c>
      <c r="N20" s="67">
        <f t="shared" si="3"/>
        <v>0</v>
      </c>
    </row>
    <row r="21" spans="1:14" s="9" customFormat="1" ht="31.5" customHeight="1" x14ac:dyDescent="0.35">
      <c r="A21" s="59" t="s">
        <v>41</v>
      </c>
      <c r="B21" s="74">
        <v>0</v>
      </c>
      <c r="C21" s="74">
        <v>0</v>
      </c>
      <c r="D21" s="74">
        <v>0</v>
      </c>
      <c r="E21" s="74">
        <v>0</v>
      </c>
      <c r="F21" s="74">
        <f t="shared" si="0"/>
        <v>0</v>
      </c>
      <c r="G21" s="58">
        <v>0</v>
      </c>
      <c r="H21" s="68">
        <f>BPU!$C$14</f>
        <v>0</v>
      </c>
      <c r="I21" s="68">
        <f>BPU!$D$14</f>
        <v>0</v>
      </c>
      <c r="J21" s="68">
        <f>BPU!$E$14</f>
        <v>0</v>
      </c>
      <c r="K21" s="68">
        <f>BPU!$F$14</f>
        <v>0</v>
      </c>
      <c r="L21" s="68">
        <f t="shared" si="1"/>
        <v>0</v>
      </c>
      <c r="M21" s="60">
        <f t="shared" si="2"/>
        <v>0</v>
      </c>
      <c r="N21" s="67">
        <f t="shared" si="3"/>
        <v>0</v>
      </c>
    </row>
    <row r="22" spans="1:14" s="9" customFormat="1" ht="31.5" customHeight="1" x14ac:dyDescent="0.35">
      <c r="A22" s="59" t="s">
        <v>22</v>
      </c>
      <c r="B22" s="74">
        <v>0</v>
      </c>
      <c r="C22" s="74">
        <v>0</v>
      </c>
      <c r="D22" s="74">
        <v>0</v>
      </c>
      <c r="E22" s="74">
        <v>6</v>
      </c>
      <c r="F22" s="74">
        <f t="shared" si="0"/>
        <v>6</v>
      </c>
      <c r="G22" s="58">
        <v>8</v>
      </c>
      <c r="H22" s="68">
        <f>BPU!$C$14</f>
        <v>0</v>
      </c>
      <c r="I22" s="68">
        <f>BPU!$D$14</f>
        <v>0</v>
      </c>
      <c r="J22" s="68">
        <f>BPU!$E$14</f>
        <v>0</v>
      </c>
      <c r="K22" s="68">
        <f>BPU!$F$14</f>
        <v>0</v>
      </c>
      <c r="L22" s="68">
        <f t="shared" si="1"/>
        <v>0</v>
      </c>
      <c r="M22" s="60">
        <f t="shared" si="2"/>
        <v>0</v>
      </c>
      <c r="N22" s="67">
        <f t="shared" si="3"/>
        <v>0</v>
      </c>
    </row>
    <row r="23" spans="1:14" s="9" customFormat="1" ht="31.5" customHeight="1" x14ac:dyDescent="0.35">
      <c r="A23" s="65" t="s">
        <v>42</v>
      </c>
      <c r="B23" s="74">
        <v>0</v>
      </c>
      <c r="C23" s="74">
        <v>0</v>
      </c>
      <c r="D23" s="74">
        <v>0</v>
      </c>
      <c r="E23" s="74">
        <v>1</v>
      </c>
      <c r="F23" s="74">
        <f t="shared" si="0"/>
        <v>1</v>
      </c>
      <c r="G23" s="58">
        <v>4</v>
      </c>
      <c r="H23" s="68">
        <f>BPU!$C$14</f>
        <v>0</v>
      </c>
      <c r="I23" s="68">
        <f>BPU!$D$14</f>
        <v>0</v>
      </c>
      <c r="J23" s="68">
        <f>BPU!$E$14</f>
        <v>0</v>
      </c>
      <c r="K23" s="68">
        <f>BPU!$F$14</f>
        <v>0</v>
      </c>
      <c r="L23" s="68">
        <f t="shared" si="1"/>
        <v>0</v>
      </c>
      <c r="M23" s="60">
        <f t="shared" si="2"/>
        <v>0</v>
      </c>
      <c r="N23" s="67">
        <f t="shared" si="3"/>
        <v>0</v>
      </c>
    </row>
    <row r="24" spans="1:14" s="9" customFormat="1" ht="31.5" customHeight="1" x14ac:dyDescent="0.35">
      <c r="A24" s="65" t="s">
        <v>43</v>
      </c>
      <c r="B24" s="74">
        <v>0</v>
      </c>
      <c r="C24" s="74">
        <v>0</v>
      </c>
      <c r="D24" s="74">
        <v>0</v>
      </c>
      <c r="E24" s="74">
        <v>2</v>
      </c>
      <c r="F24" s="74">
        <f t="shared" si="0"/>
        <v>2</v>
      </c>
      <c r="G24" s="58">
        <v>4</v>
      </c>
      <c r="H24" s="68">
        <f>BPU!$C$14</f>
        <v>0</v>
      </c>
      <c r="I24" s="68">
        <f>BPU!$D$14</f>
        <v>0</v>
      </c>
      <c r="J24" s="68">
        <f>BPU!$E$14</f>
        <v>0</v>
      </c>
      <c r="K24" s="68">
        <f>BPU!$F$14</f>
        <v>0</v>
      </c>
      <c r="L24" s="68">
        <f t="shared" si="1"/>
        <v>0</v>
      </c>
      <c r="M24" s="60">
        <f t="shared" si="2"/>
        <v>0</v>
      </c>
      <c r="N24" s="67">
        <f t="shared" si="3"/>
        <v>0</v>
      </c>
    </row>
    <row r="25" spans="1:14" s="9" customFormat="1" ht="31.5" customHeight="1" x14ac:dyDescent="0.35">
      <c r="A25" s="65" t="s">
        <v>44</v>
      </c>
      <c r="B25" s="74">
        <v>0</v>
      </c>
      <c r="C25" s="74">
        <v>0</v>
      </c>
      <c r="D25" s="74">
        <v>1</v>
      </c>
      <c r="E25" s="74">
        <v>0</v>
      </c>
      <c r="F25" s="74">
        <f t="shared" si="0"/>
        <v>1</v>
      </c>
      <c r="G25" s="58">
        <v>4</v>
      </c>
      <c r="H25" s="68">
        <f>BPU!$C$14</f>
        <v>0</v>
      </c>
      <c r="I25" s="68">
        <f>BPU!$D$14</f>
        <v>0</v>
      </c>
      <c r="J25" s="68">
        <f>BPU!$E$14</f>
        <v>0</v>
      </c>
      <c r="K25" s="68">
        <f>BPU!$F$14</f>
        <v>0</v>
      </c>
      <c r="L25" s="68">
        <f t="shared" si="1"/>
        <v>0</v>
      </c>
      <c r="M25" s="60">
        <f t="shared" si="2"/>
        <v>0</v>
      </c>
      <c r="N25" s="67">
        <f t="shared" si="3"/>
        <v>0</v>
      </c>
    </row>
    <row r="26" spans="1:14" s="9" customFormat="1" ht="31.5" customHeight="1" x14ac:dyDescent="0.35">
      <c r="A26" s="65" t="s">
        <v>45</v>
      </c>
      <c r="B26" s="74">
        <v>1</v>
      </c>
      <c r="C26" s="74">
        <v>0</v>
      </c>
      <c r="D26" s="74">
        <v>0</v>
      </c>
      <c r="E26" s="74">
        <v>0</v>
      </c>
      <c r="F26" s="74">
        <f t="shared" si="0"/>
        <v>1</v>
      </c>
      <c r="G26" s="58">
        <v>4</v>
      </c>
      <c r="H26" s="68">
        <f>BPU!$C$14</f>
        <v>0</v>
      </c>
      <c r="I26" s="68">
        <f>BPU!$D$14</f>
        <v>0</v>
      </c>
      <c r="J26" s="68">
        <f>BPU!$E$14</f>
        <v>0</v>
      </c>
      <c r="K26" s="68">
        <f>BPU!$F$14</f>
        <v>0</v>
      </c>
      <c r="L26" s="68">
        <f t="shared" si="1"/>
        <v>0</v>
      </c>
      <c r="M26" s="60">
        <f t="shared" si="2"/>
        <v>0</v>
      </c>
      <c r="N26" s="67">
        <f t="shared" si="3"/>
        <v>0</v>
      </c>
    </row>
    <row r="27" spans="1:14" s="9" customFormat="1" ht="31.5" customHeight="1" x14ac:dyDescent="0.35">
      <c r="A27" s="65" t="s">
        <v>46</v>
      </c>
      <c r="B27" s="74">
        <v>0</v>
      </c>
      <c r="C27" s="74">
        <v>0</v>
      </c>
      <c r="D27" s="152">
        <v>0</v>
      </c>
      <c r="E27" s="74">
        <v>2</v>
      </c>
      <c r="F27" s="74">
        <f t="shared" si="0"/>
        <v>2</v>
      </c>
      <c r="G27" s="58">
        <v>4</v>
      </c>
      <c r="H27" s="68">
        <f>BPU!$C$14</f>
        <v>0</v>
      </c>
      <c r="I27" s="68">
        <f>BPU!$D$14</f>
        <v>0</v>
      </c>
      <c r="J27" s="68">
        <f>BPU!$E$14</f>
        <v>0</v>
      </c>
      <c r="K27" s="68">
        <f>BPU!$F$14</f>
        <v>0</v>
      </c>
      <c r="L27" s="68">
        <f t="shared" si="1"/>
        <v>0</v>
      </c>
      <c r="M27" s="60">
        <f t="shared" si="2"/>
        <v>0</v>
      </c>
      <c r="N27" s="67">
        <f t="shared" si="3"/>
        <v>0</v>
      </c>
    </row>
    <row r="28" spans="1:14" s="9" customFormat="1" ht="31.5" customHeight="1" x14ac:dyDescent="0.35">
      <c r="A28" s="65" t="s">
        <v>47</v>
      </c>
      <c r="B28" s="74">
        <v>0</v>
      </c>
      <c r="C28" s="74">
        <v>0</v>
      </c>
      <c r="D28" s="74">
        <v>0</v>
      </c>
      <c r="E28" s="74">
        <v>2</v>
      </c>
      <c r="F28" s="74">
        <f t="shared" si="0"/>
        <v>2</v>
      </c>
      <c r="G28" s="58">
        <v>4</v>
      </c>
      <c r="H28" s="68">
        <f>BPU!$C$14</f>
        <v>0</v>
      </c>
      <c r="I28" s="68">
        <f>BPU!$D$14</f>
        <v>0</v>
      </c>
      <c r="J28" s="68">
        <f>BPU!$E$14</f>
        <v>0</v>
      </c>
      <c r="K28" s="68">
        <f>BPU!$F$14</f>
        <v>0</v>
      </c>
      <c r="L28" s="68">
        <f t="shared" si="1"/>
        <v>0</v>
      </c>
      <c r="M28" s="60">
        <f t="shared" si="2"/>
        <v>0</v>
      </c>
      <c r="N28" s="67">
        <f t="shared" si="3"/>
        <v>0</v>
      </c>
    </row>
    <row r="29" spans="1:14" s="9" customFormat="1" ht="31.5" customHeight="1" x14ac:dyDescent="0.35">
      <c r="A29" s="65" t="s">
        <v>48</v>
      </c>
      <c r="B29" s="74">
        <v>0</v>
      </c>
      <c r="C29" s="74">
        <v>0</v>
      </c>
      <c r="D29" s="74">
        <v>0</v>
      </c>
      <c r="E29" s="74">
        <v>3</v>
      </c>
      <c r="F29" s="74">
        <f t="shared" si="0"/>
        <v>3</v>
      </c>
      <c r="G29" s="58">
        <v>4</v>
      </c>
      <c r="H29" s="68">
        <f>BPU!$C$14</f>
        <v>0</v>
      </c>
      <c r="I29" s="68">
        <f>BPU!$D$14</f>
        <v>0</v>
      </c>
      <c r="J29" s="68">
        <f>BPU!$E$14</f>
        <v>0</v>
      </c>
      <c r="K29" s="68">
        <f>BPU!$F$14</f>
        <v>0</v>
      </c>
      <c r="L29" s="68">
        <f t="shared" si="1"/>
        <v>0</v>
      </c>
      <c r="M29" s="60">
        <f t="shared" si="2"/>
        <v>0</v>
      </c>
      <c r="N29" s="67">
        <f t="shared" si="3"/>
        <v>0</v>
      </c>
    </row>
    <row r="30" spans="1:14" s="9" customFormat="1" ht="31.5" customHeight="1" x14ac:dyDescent="0.35">
      <c r="A30" s="65" t="s">
        <v>49</v>
      </c>
      <c r="B30" s="74">
        <v>0</v>
      </c>
      <c r="C30" s="74">
        <v>0</v>
      </c>
      <c r="D30" s="74">
        <v>0</v>
      </c>
      <c r="E30" s="74">
        <v>2</v>
      </c>
      <c r="F30" s="74">
        <f t="shared" si="0"/>
        <v>2</v>
      </c>
      <c r="G30" s="58">
        <v>4</v>
      </c>
      <c r="H30" s="68">
        <f>BPU!$C$14</f>
        <v>0</v>
      </c>
      <c r="I30" s="68">
        <f>BPU!$D$14</f>
        <v>0</v>
      </c>
      <c r="J30" s="68">
        <f>BPU!$E$14</f>
        <v>0</v>
      </c>
      <c r="K30" s="68">
        <f>BPU!$F$14</f>
        <v>0</v>
      </c>
      <c r="L30" s="68">
        <f t="shared" si="1"/>
        <v>0</v>
      </c>
      <c r="M30" s="60">
        <f t="shared" si="2"/>
        <v>0</v>
      </c>
      <c r="N30" s="67">
        <f t="shared" si="3"/>
        <v>0</v>
      </c>
    </row>
    <row r="31" spans="1:14" s="9" customFormat="1" ht="31.5" customHeight="1" thickBot="1" x14ac:dyDescent="0.4">
      <c r="A31" s="97" t="s">
        <v>50</v>
      </c>
      <c r="B31" s="101">
        <v>0</v>
      </c>
      <c r="C31" s="101">
        <v>0</v>
      </c>
      <c r="D31" s="101">
        <v>0</v>
      </c>
      <c r="E31" s="101">
        <v>2</v>
      </c>
      <c r="F31" s="101">
        <f t="shared" si="0"/>
        <v>2</v>
      </c>
      <c r="G31" s="123">
        <v>4</v>
      </c>
      <c r="H31" s="84">
        <f>BPU!$C$14</f>
        <v>0</v>
      </c>
      <c r="I31" s="84">
        <f>BPU!$D$14</f>
        <v>0</v>
      </c>
      <c r="J31" s="84">
        <f>BPU!$E$14</f>
        <v>0</v>
      </c>
      <c r="K31" s="84">
        <f>BPU!$F$14</f>
        <v>0</v>
      </c>
      <c r="L31" s="84">
        <f t="shared" si="1"/>
        <v>0</v>
      </c>
      <c r="M31" s="85">
        <f t="shared" si="2"/>
        <v>0</v>
      </c>
      <c r="N31" s="86">
        <f t="shared" si="3"/>
        <v>0</v>
      </c>
    </row>
    <row r="32" spans="1:14" s="9" customFormat="1" ht="31.5" customHeight="1" thickBot="1" x14ac:dyDescent="0.4">
      <c r="A32" s="99" t="s">
        <v>23</v>
      </c>
      <c r="B32" s="93">
        <v>0</v>
      </c>
      <c r="C32" s="93">
        <v>0</v>
      </c>
      <c r="D32" s="93">
        <v>0</v>
      </c>
      <c r="E32" s="93">
        <v>11</v>
      </c>
      <c r="F32" s="93">
        <f t="shared" si="0"/>
        <v>11</v>
      </c>
      <c r="G32" s="125">
        <v>8</v>
      </c>
      <c r="H32" s="94">
        <f>BPU!$C$14</f>
        <v>0</v>
      </c>
      <c r="I32" s="94">
        <f>BPU!$D$14</f>
        <v>0</v>
      </c>
      <c r="J32" s="94">
        <f>BPU!$E$14</f>
        <v>0</v>
      </c>
      <c r="K32" s="94">
        <f>BPU!$F$14</f>
        <v>0</v>
      </c>
      <c r="L32" s="94">
        <f t="shared" si="1"/>
        <v>0</v>
      </c>
      <c r="M32" s="95">
        <f t="shared" si="2"/>
        <v>0</v>
      </c>
      <c r="N32" s="96">
        <f t="shared" si="3"/>
        <v>0</v>
      </c>
    </row>
    <row r="33" spans="1:14" s="9" customFormat="1" ht="31.5" customHeight="1" x14ac:dyDescent="0.35">
      <c r="A33" s="98" t="s">
        <v>24</v>
      </c>
      <c r="B33" s="88">
        <v>0</v>
      </c>
      <c r="C33" s="88">
        <v>0</v>
      </c>
      <c r="D33" s="88">
        <v>0</v>
      </c>
      <c r="E33" s="88">
        <v>7</v>
      </c>
      <c r="F33" s="88">
        <f t="shared" si="0"/>
        <v>7</v>
      </c>
      <c r="G33" s="124">
        <v>8</v>
      </c>
      <c r="H33" s="89">
        <f>BPU!$C$14</f>
        <v>0</v>
      </c>
      <c r="I33" s="89">
        <f>BPU!$D$14</f>
        <v>0</v>
      </c>
      <c r="J33" s="89">
        <f>BPU!$E$14</f>
        <v>0</v>
      </c>
      <c r="K33" s="89">
        <f>BPU!$F$14</f>
        <v>0</v>
      </c>
      <c r="L33" s="89">
        <f t="shared" si="1"/>
        <v>0</v>
      </c>
      <c r="M33" s="90">
        <f t="shared" si="2"/>
        <v>0</v>
      </c>
      <c r="N33" s="91">
        <f t="shared" si="3"/>
        <v>0</v>
      </c>
    </row>
    <row r="34" spans="1:14" s="9" customFormat="1" ht="31.5" customHeight="1" x14ac:dyDescent="0.35">
      <c r="A34" s="61" t="s">
        <v>51</v>
      </c>
      <c r="B34" s="77">
        <v>0</v>
      </c>
      <c r="C34" s="77">
        <v>0</v>
      </c>
      <c r="D34" s="77">
        <v>1</v>
      </c>
      <c r="E34" s="77">
        <v>5</v>
      </c>
      <c r="F34" s="77">
        <f t="shared" si="0"/>
        <v>6</v>
      </c>
      <c r="G34" s="58">
        <v>8</v>
      </c>
      <c r="H34" s="68">
        <f>BPU!$C$14</f>
        <v>0</v>
      </c>
      <c r="I34" s="68">
        <f>BPU!$D$14</f>
        <v>0</v>
      </c>
      <c r="J34" s="68">
        <f>BPU!$E$14</f>
        <v>0</v>
      </c>
      <c r="K34" s="68">
        <f>BPU!$F$14</f>
        <v>0</v>
      </c>
      <c r="L34" s="68">
        <f t="shared" si="1"/>
        <v>0</v>
      </c>
      <c r="M34" s="60">
        <f t="shared" si="2"/>
        <v>0</v>
      </c>
      <c r="N34" s="67">
        <f t="shared" si="3"/>
        <v>0</v>
      </c>
    </row>
    <row r="35" spans="1:14" s="9" customFormat="1" ht="31.5" customHeight="1" x14ac:dyDescent="0.35">
      <c r="A35" s="61" t="s">
        <v>25</v>
      </c>
      <c r="B35" s="74">
        <v>0</v>
      </c>
      <c r="C35" s="74">
        <v>0</v>
      </c>
      <c r="D35" s="74">
        <v>0</v>
      </c>
      <c r="E35" s="74">
        <v>4</v>
      </c>
      <c r="F35" s="74">
        <f t="shared" si="0"/>
        <v>4</v>
      </c>
      <c r="G35" s="58">
        <v>8</v>
      </c>
      <c r="H35" s="68">
        <f>BPU!$C$14</f>
        <v>0</v>
      </c>
      <c r="I35" s="68">
        <f>BPU!$D$14</f>
        <v>0</v>
      </c>
      <c r="J35" s="68">
        <f>BPU!$E$14</f>
        <v>0</v>
      </c>
      <c r="K35" s="68">
        <f>BPU!$F$14</f>
        <v>0</v>
      </c>
      <c r="L35" s="68">
        <f t="shared" si="1"/>
        <v>0</v>
      </c>
      <c r="M35" s="60">
        <f t="shared" si="2"/>
        <v>0</v>
      </c>
      <c r="N35" s="67">
        <f t="shared" si="3"/>
        <v>0</v>
      </c>
    </row>
    <row r="36" spans="1:14" s="9" customFormat="1" ht="31.5" customHeight="1" x14ac:dyDescent="0.35">
      <c r="A36" s="61" t="s">
        <v>52</v>
      </c>
      <c r="B36" s="74">
        <v>0</v>
      </c>
      <c r="C36" s="74">
        <v>1</v>
      </c>
      <c r="D36" s="74">
        <v>0</v>
      </c>
      <c r="E36" s="74">
        <v>0</v>
      </c>
      <c r="F36" s="74">
        <f t="shared" si="0"/>
        <v>1</v>
      </c>
      <c r="G36" s="58">
        <v>4</v>
      </c>
      <c r="H36" s="68">
        <f>BPU!$C$14</f>
        <v>0</v>
      </c>
      <c r="I36" s="68">
        <f>BPU!$D$14</f>
        <v>0</v>
      </c>
      <c r="J36" s="68">
        <f>BPU!$E$14</f>
        <v>0</v>
      </c>
      <c r="K36" s="68">
        <f>BPU!$F$14</f>
        <v>0</v>
      </c>
      <c r="L36" s="68">
        <f t="shared" si="1"/>
        <v>0</v>
      </c>
      <c r="M36" s="60">
        <f t="shared" si="2"/>
        <v>0</v>
      </c>
      <c r="N36" s="67">
        <f t="shared" si="3"/>
        <v>0</v>
      </c>
    </row>
    <row r="37" spans="1:14" s="9" customFormat="1" ht="31.5" customHeight="1" x14ac:dyDescent="0.35">
      <c r="A37" s="61" t="s">
        <v>53</v>
      </c>
      <c r="B37" s="74">
        <v>0</v>
      </c>
      <c r="C37" s="74">
        <v>0</v>
      </c>
      <c r="D37" s="74">
        <v>0</v>
      </c>
      <c r="E37" s="74">
        <v>0</v>
      </c>
      <c r="F37" s="74">
        <f t="shared" si="0"/>
        <v>0</v>
      </c>
      <c r="G37" s="58">
        <v>0</v>
      </c>
      <c r="H37" s="68">
        <f>BPU!$C$14</f>
        <v>0</v>
      </c>
      <c r="I37" s="68">
        <f>BPU!$D$14</f>
        <v>0</v>
      </c>
      <c r="J37" s="68">
        <f>BPU!$E$14</f>
        <v>0</v>
      </c>
      <c r="K37" s="68">
        <f>BPU!$F$14</f>
        <v>0</v>
      </c>
      <c r="L37" s="68">
        <f t="shared" si="1"/>
        <v>0</v>
      </c>
      <c r="M37" s="60">
        <f t="shared" si="2"/>
        <v>0</v>
      </c>
      <c r="N37" s="67">
        <f t="shared" si="3"/>
        <v>0</v>
      </c>
    </row>
    <row r="38" spans="1:14" s="9" customFormat="1" ht="31.5" customHeight="1" x14ac:dyDescent="0.35">
      <c r="A38" s="61" t="s">
        <v>54</v>
      </c>
      <c r="B38" s="74">
        <v>0</v>
      </c>
      <c r="C38" s="74">
        <v>0</v>
      </c>
      <c r="D38" s="74">
        <v>1</v>
      </c>
      <c r="E38" s="74">
        <v>0</v>
      </c>
      <c r="F38" s="74">
        <f t="shared" si="0"/>
        <v>1</v>
      </c>
      <c r="G38" s="58">
        <v>4</v>
      </c>
      <c r="H38" s="68">
        <f>BPU!$C$14</f>
        <v>0</v>
      </c>
      <c r="I38" s="68">
        <f>BPU!$D$14</f>
        <v>0</v>
      </c>
      <c r="J38" s="68">
        <f>BPU!$E$14</f>
        <v>0</v>
      </c>
      <c r="K38" s="68">
        <f>BPU!$F$14</f>
        <v>0</v>
      </c>
      <c r="L38" s="68">
        <f t="shared" si="1"/>
        <v>0</v>
      </c>
      <c r="M38" s="60">
        <f t="shared" si="2"/>
        <v>0</v>
      </c>
      <c r="N38" s="67">
        <f t="shared" si="3"/>
        <v>0</v>
      </c>
    </row>
    <row r="39" spans="1:14" s="9" customFormat="1" ht="31.5" customHeight="1" thickBot="1" x14ac:dyDescent="0.4">
      <c r="A39" s="100" t="s">
        <v>55</v>
      </c>
      <c r="B39" s="101">
        <v>0</v>
      </c>
      <c r="C39" s="101">
        <v>0</v>
      </c>
      <c r="D39" s="101">
        <v>0</v>
      </c>
      <c r="E39" s="101">
        <v>1</v>
      </c>
      <c r="F39" s="101">
        <f t="shared" si="0"/>
        <v>1</v>
      </c>
      <c r="G39" s="123">
        <v>4</v>
      </c>
      <c r="H39" s="84">
        <f>BPU!$C$14</f>
        <v>0</v>
      </c>
      <c r="I39" s="84">
        <f>BPU!$D$14</f>
        <v>0</v>
      </c>
      <c r="J39" s="84">
        <f>BPU!$E$14</f>
        <v>0</v>
      </c>
      <c r="K39" s="84">
        <f>BPU!$F$14</f>
        <v>0</v>
      </c>
      <c r="L39" s="84">
        <f t="shared" si="1"/>
        <v>0</v>
      </c>
      <c r="M39" s="85">
        <f t="shared" si="2"/>
        <v>0</v>
      </c>
      <c r="N39" s="86">
        <f t="shared" si="3"/>
        <v>0</v>
      </c>
    </row>
    <row r="40" spans="1:14" s="9" customFormat="1" ht="31.5" customHeight="1" thickBot="1" x14ac:dyDescent="0.4">
      <c r="A40" s="99" t="s">
        <v>26</v>
      </c>
      <c r="B40" s="93">
        <v>0</v>
      </c>
      <c r="C40" s="93">
        <v>0</v>
      </c>
      <c r="D40" s="93">
        <v>0</v>
      </c>
      <c r="E40" s="93">
        <v>5</v>
      </c>
      <c r="F40" s="93">
        <f t="shared" si="0"/>
        <v>5</v>
      </c>
      <c r="G40" s="125">
        <v>8</v>
      </c>
      <c r="H40" s="94">
        <f>BPU!$C$14</f>
        <v>0</v>
      </c>
      <c r="I40" s="94">
        <f>BPU!$D$14</f>
        <v>0</v>
      </c>
      <c r="J40" s="94">
        <f>BPU!$E$14</f>
        <v>0</v>
      </c>
      <c r="K40" s="94">
        <f>BPU!$F$14</f>
        <v>0</v>
      </c>
      <c r="L40" s="94">
        <f t="shared" si="1"/>
        <v>0</v>
      </c>
      <c r="M40" s="95">
        <f t="shared" si="2"/>
        <v>0</v>
      </c>
      <c r="N40" s="96">
        <f t="shared" si="3"/>
        <v>0</v>
      </c>
    </row>
    <row r="41" spans="1:14" s="9" customFormat="1" ht="31.5" customHeight="1" thickBot="1" x14ac:dyDescent="0.4">
      <c r="A41" s="102" t="s">
        <v>56</v>
      </c>
      <c r="B41" s="103">
        <v>0</v>
      </c>
      <c r="C41" s="103">
        <v>0</v>
      </c>
      <c r="D41" s="103">
        <v>0</v>
      </c>
      <c r="E41" s="103">
        <v>1</v>
      </c>
      <c r="F41" s="103">
        <f t="shared" si="0"/>
        <v>1</v>
      </c>
      <c r="G41" s="126">
        <v>4</v>
      </c>
      <c r="H41" s="104">
        <f>BPU!$C$14</f>
        <v>0</v>
      </c>
      <c r="I41" s="104">
        <f>BPU!$D$14</f>
        <v>0</v>
      </c>
      <c r="J41" s="104">
        <f>BPU!$E$14</f>
        <v>0</v>
      </c>
      <c r="K41" s="104">
        <f>BPU!$F$14</f>
        <v>0</v>
      </c>
      <c r="L41" s="104">
        <f t="shared" si="1"/>
        <v>0</v>
      </c>
      <c r="M41" s="105">
        <f t="shared" si="2"/>
        <v>0</v>
      </c>
      <c r="N41" s="106">
        <f t="shared" si="3"/>
        <v>0</v>
      </c>
    </row>
    <row r="42" spans="1:14" s="9" customFormat="1" ht="31.5" customHeight="1" thickBot="1" x14ac:dyDescent="0.4">
      <c r="A42" s="99" t="s">
        <v>27</v>
      </c>
      <c r="B42" s="93">
        <v>0</v>
      </c>
      <c r="C42" s="93">
        <v>0</v>
      </c>
      <c r="D42" s="93">
        <v>0</v>
      </c>
      <c r="E42" s="93">
        <v>9</v>
      </c>
      <c r="F42" s="93">
        <f t="shared" si="0"/>
        <v>9</v>
      </c>
      <c r="G42" s="125">
        <v>8</v>
      </c>
      <c r="H42" s="94">
        <f>BPU!$C$14</f>
        <v>0</v>
      </c>
      <c r="I42" s="94">
        <f>BPU!$D$14</f>
        <v>0</v>
      </c>
      <c r="J42" s="94">
        <f>BPU!$E$14</f>
        <v>0</v>
      </c>
      <c r="K42" s="94">
        <f>BPU!$F$14</f>
        <v>0</v>
      </c>
      <c r="L42" s="94">
        <f t="shared" si="1"/>
        <v>0</v>
      </c>
      <c r="M42" s="95">
        <f t="shared" si="2"/>
        <v>0</v>
      </c>
      <c r="N42" s="96">
        <f t="shared" si="3"/>
        <v>0</v>
      </c>
    </row>
    <row r="43" spans="1:14" s="9" customFormat="1" ht="31.5" customHeight="1" x14ac:dyDescent="0.35">
      <c r="A43" s="98" t="s">
        <v>57</v>
      </c>
      <c r="B43" s="88">
        <v>0</v>
      </c>
      <c r="C43" s="88">
        <v>0</v>
      </c>
      <c r="D43" s="88">
        <v>0</v>
      </c>
      <c r="E43" s="88">
        <v>1</v>
      </c>
      <c r="F43" s="88">
        <f t="shared" si="0"/>
        <v>1</v>
      </c>
      <c r="G43" s="124">
        <v>4</v>
      </c>
      <c r="H43" s="89">
        <f>BPU!$C$14</f>
        <v>0</v>
      </c>
      <c r="I43" s="89">
        <f>BPU!$D$14</f>
        <v>0</v>
      </c>
      <c r="J43" s="89">
        <f>BPU!$E$14</f>
        <v>0</v>
      </c>
      <c r="K43" s="89">
        <f>BPU!$F$14</f>
        <v>0</v>
      </c>
      <c r="L43" s="89">
        <f t="shared" si="1"/>
        <v>0</v>
      </c>
      <c r="M43" s="90">
        <f t="shared" si="2"/>
        <v>0</v>
      </c>
      <c r="N43" s="91">
        <f t="shared" si="3"/>
        <v>0</v>
      </c>
    </row>
    <row r="44" spans="1:14" s="9" customFormat="1" ht="31.5" customHeight="1" x14ac:dyDescent="0.35">
      <c r="A44" s="61" t="s">
        <v>58</v>
      </c>
      <c r="B44" s="74">
        <v>0</v>
      </c>
      <c r="C44" s="74">
        <v>0</v>
      </c>
      <c r="D44" s="74">
        <v>0</v>
      </c>
      <c r="E44" s="74">
        <v>1</v>
      </c>
      <c r="F44" s="74">
        <f t="shared" si="0"/>
        <v>1</v>
      </c>
      <c r="G44" s="58">
        <v>4</v>
      </c>
      <c r="H44" s="68">
        <f>BPU!$C$14</f>
        <v>0</v>
      </c>
      <c r="I44" s="68">
        <f>BPU!$D$14</f>
        <v>0</v>
      </c>
      <c r="J44" s="68">
        <f>BPU!$E$14</f>
        <v>0</v>
      </c>
      <c r="K44" s="68">
        <f>BPU!$F$14</f>
        <v>0</v>
      </c>
      <c r="L44" s="68">
        <f t="shared" si="1"/>
        <v>0</v>
      </c>
      <c r="M44" s="60">
        <f t="shared" si="2"/>
        <v>0</v>
      </c>
      <c r="N44" s="67">
        <f t="shared" si="3"/>
        <v>0</v>
      </c>
    </row>
    <row r="45" spans="1:14" s="9" customFormat="1" ht="31.5" customHeight="1" x14ac:dyDescent="0.35">
      <c r="A45" s="61" t="s">
        <v>59</v>
      </c>
      <c r="B45" s="74">
        <v>2</v>
      </c>
      <c r="C45" s="74">
        <v>0</v>
      </c>
      <c r="D45" s="74">
        <v>0</v>
      </c>
      <c r="E45" s="74">
        <v>0</v>
      </c>
      <c r="F45" s="74">
        <f t="shared" si="0"/>
        <v>2</v>
      </c>
      <c r="G45" s="58">
        <v>4</v>
      </c>
      <c r="H45" s="68">
        <f>BPU!$C$14</f>
        <v>0</v>
      </c>
      <c r="I45" s="68">
        <f>BPU!$D$14</f>
        <v>0</v>
      </c>
      <c r="J45" s="68">
        <f>BPU!$E$14</f>
        <v>0</v>
      </c>
      <c r="K45" s="68">
        <f>BPU!$F$14</f>
        <v>0</v>
      </c>
      <c r="L45" s="68">
        <f t="shared" si="1"/>
        <v>0</v>
      </c>
      <c r="M45" s="60">
        <f t="shared" si="2"/>
        <v>0</v>
      </c>
      <c r="N45" s="67">
        <f t="shared" si="3"/>
        <v>0</v>
      </c>
    </row>
    <row r="46" spans="1:14" s="9" customFormat="1" ht="31.5" customHeight="1" x14ac:dyDescent="0.35">
      <c r="A46" s="61" t="s">
        <v>28</v>
      </c>
      <c r="B46" s="74">
        <v>0</v>
      </c>
      <c r="C46" s="74">
        <v>0</v>
      </c>
      <c r="D46" s="74">
        <v>1</v>
      </c>
      <c r="E46" s="74">
        <v>5</v>
      </c>
      <c r="F46" s="74">
        <f t="shared" si="0"/>
        <v>6</v>
      </c>
      <c r="G46" s="58">
        <v>8</v>
      </c>
      <c r="H46" s="68">
        <f>BPU!$C$14</f>
        <v>0</v>
      </c>
      <c r="I46" s="68">
        <f>BPU!$D$14</f>
        <v>0</v>
      </c>
      <c r="J46" s="68">
        <f>BPU!$E$14</f>
        <v>0</v>
      </c>
      <c r="K46" s="68">
        <f>BPU!$F$14</f>
        <v>0</v>
      </c>
      <c r="L46" s="68">
        <f t="shared" si="1"/>
        <v>0</v>
      </c>
      <c r="M46" s="60">
        <f t="shared" si="2"/>
        <v>0</v>
      </c>
      <c r="N46" s="67">
        <f t="shared" si="3"/>
        <v>0</v>
      </c>
    </row>
    <row r="47" spans="1:14" s="9" customFormat="1" ht="31.5" customHeight="1" x14ac:dyDescent="0.35">
      <c r="A47" s="61" t="s">
        <v>60</v>
      </c>
      <c r="B47" s="74">
        <v>0</v>
      </c>
      <c r="C47" s="74">
        <v>0</v>
      </c>
      <c r="D47" s="74">
        <v>0</v>
      </c>
      <c r="E47" s="74">
        <v>2</v>
      </c>
      <c r="F47" s="74">
        <f t="shared" si="0"/>
        <v>2</v>
      </c>
      <c r="G47" s="58">
        <v>4</v>
      </c>
      <c r="H47" s="68">
        <f>BPU!$C$14</f>
        <v>0</v>
      </c>
      <c r="I47" s="68">
        <f>BPU!$D$14</f>
        <v>0</v>
      </c>
      <c r="J47" s="68">
        <f>BPU!$E$14</f>
        <v>0</v>
      </c>
      <c r="K47" s="68">
        <f>BPU!$F$14</f>
        <v>0</v>
      </c>
      <c r="L47" s="68">
        <f t="shared" si="1"/>
        <v>0</v>
      </c>
      <c r="M47" s="60">
        <f t="shared" si="2"/>
        <v>0</v>
      </c>
      <c r="N47" s="67">
        <f t="shared" si="3"/>
        <v>0</v>
      </c>
    </row>
    <row r="48" spans="1:14" s="9" customFormat="1" ht="31.5" customHeight="1" thickBot="1" x14ac:dyDescent="0.4">
      <c r="A48" s="100" t="s">
        <v>61</v>
      </c>
      <c r="B48" s="101">
        <v>0</v>
      </c>
      <c r="C48" s="101">
        <v>0</v>
      </c>
      <c r="D48" s="101">
        <v>0</v>
      </c>
      <c r="E48" s="101">
        <v>0</v>
      </c>
      <c r="F48" s="101">
        <f t="shared" si="0"/>
        <v>0</v>
      </c>
      <c r="G48" s="123">
        <v>0</v>
      </c>
      <c r="H48" s="84">
        <f>BPU!$C$14</f>
        <v>0</v>
      </c>
      <c r="I48" s="84">
        <f>BPU!$D$14</f>
        <v>0</v>
      </c>
      <c r="J48" s="84">
        <f>BPU!$E$14</f>
        <v>0</v>
      </c>
      <c r="K48" s="84">
        <f>BPU!$F$14</f>
        <v>0</v>
      </c>
      <c r="L48" s="84">
        <f t="shared" si="1"/>
        <v>0</v>
      </c>
      <c r="M48" s="85">
        <f t="shared" si="2"/>
        <v>0</v>
      </c>
      <c r="N48" s="86">
        <f t="shared" si="3"/>
        <v>0</v>
      </c>
    </row>
    <row r="49" spans="1:15" s="9" customFormat="1" ht="31.5" customHeight="1" thickBot="1" x14ac:dyDescent="0.4">
      <c r="A49" s="99" t="s">
        <v>29</v>
      </c>
      <c r="B49" s="93">
        <v>0</v>
      </c>
      <c r="C49" s="93">
        <v>0</v>
      </c>
      <c r="D49" s="93">
        <v>0</v>
      </c>
      <c r="E49" s="93">
        <v>25</v>
      </c>
      <c r="F49" s="93">
        <f t="shared" si="0"/>
        <v>25</v>
      </c>
      <c r="G49" s="125">
        <v>8</v>
      </c>
      <c r="H49" s="94">
        <f>BPU!$C$14</f>
        <v>0</v>
      </c>
      <c r="I49" s="94">
        <f>BPU!$D$14</f>
        <v>0</v>
      </c>
      <c r="J49" s="94">
        <f>BPU!$E$14</f>
        <v>0</v>
      </c>
      <c r="K49" s="94">
        <f>BPU!$F$14</f>
        <v>0</v>
      </c>
      <c r="L49" s="94">
        <f t="shared" si="1"/>
        <v>0</v>
      </c>
      <c r="M49" s="95">
        <f t="shared" si="2"/>
        <v>0</v>
      </c>
      <c r="N49" s="96">
        <f t="shared" si="3"/>
        <v>0</v>
      </c>
    </row>
    <row r="50" spans="1:15" s="9" customFormat="1" ht="31.5" customHeight="1" x14ac:dyDescent="0.35">
      <c r="A50" s="109" t="s">
        <v>72</v>
      </c>
      <c r="B50" s="121">
        <f t="shared" ref="B50:F50" si="4">B15+B32+B40+B42+B49</f>
        <v>0</v>
      </c>
      <c r="C50" s="121">
        <f t="shared" si="4"/>
        <v>0</v>
      </c>
      <c r="D50" s="121">
        <f t="shared" si="4"/>
        <v>0</v>
      </c>
      <c r="E50" s="121">
        <f t="shared" si="4"/>
        <v>60</v>
      </c>
      <c r="F50" s="121">
        <f t="shared" si="4"/>
        <v>60</v>
      </c>
      <c r="G50" s="78"/>
      <c r="H50" s="78"/>
      <c r="I50" s="78"/>
      <c r="J50" s="78"/>
      <c r="K50" s="78"/>
      <c r="L50" s="81"/>
      <c r="M50" s="127">
        <f t="shared" ref="M50:N50" si="5">M15+M32+M40+M42+M49</f>
        <v>0</v>
      </c>
      <c r="N50" s="127">
        <f t="shared" si="5"/>
        <v>0</v>
      </c>
    </row>
    <row r="51" spans="1:15" s="9" customFormat="1" ht="31.5" customHeight="1" x14ac:dyDescent="0.35">
      <c r="A51" s="112" t="s">
        <v>73</v>
      </c>
      <c r="B51" s="122">
        <f t="shared" ref="B51:E51" si="6">B9+B10+B11+B12+B13+B14+B16+B17+B18+B19+B20+B21+B22+B23+B24+B25+B26+B27+B28+B29+B30+B31+B33+B34+B35+B36+B37+B38+B39+B41+B43+B44+B45+B46+B47+B48</f>
        <v>11</v>
      </c>
      <c r="C51" s="122">
        <f t="shared" si="6"/>
        <v>1</v>
      </c>
      <c r="D51" s="122">
        <f t="shared" si="6"/>
        <v>6</v>
      </c>
      <c r="E51" s="122">
        <f t="shared" si="6"/>
        <v>71</v>
      </c>
      <c r="F51" s="122">
        <f>F9+F10+F11+F12+F13+F14+F16+F17+F18+F19+F20+F21+F22+F23+F24+F25+F26+F27+F28+F29+F30+F31+F33+F34+F35+F36+F37+F38+F39+F41+F43+F44+F45+F46+F47+F48</f>
        <v>89</v>
      </c>
      <c r="G51" s="78"/>
      <c r="H51" s="78"/>
      <c r="I51" s="78"/>
      <c r="J51" s="78"/>
      <c r="K51" s="78"/>
      <c r="L51" s="81"/>
      <c r="M51" s="128">
        <f t="shared" ref="M51:N51" si="7">M9+M10+M11+M12+M13+M14+M16+M17+M18+M19+M20+M21+M22+M23+M24+M25+M26+M27+M28+M29+M30+M31+M33+M34+M35+M36+M37+M38+M39+M41+M43+M44+M45+M46+M47+M48</f>
        <v>0</v>
      </c>
      <c r="N51" s="128">
        <f t="shared" si="7"/>
        <v>0</v>
      </c>
    </row>
    <row r="52" spans="1:15" s="62" customFormat="1" ht="44.5" customHeight="1" x14ac:dyDescent="0.35">
      <c r="A52" s="134" t="s">
        <v>20</v>
      </c>
      <c r="B52" s="138">
        <f t="shared" ref="B52:F52" si="8">SUM(B9:B49)</f>
        <v>11</v>
      </c>
      <c r="C52" s="138">
        <f t="shared" si="8"/>
        <v>1</v>
      </c>
      <c r="D52" s="138">
        <f t="shared" si="8"/>
        <v>6</v>
      </c>
      <c r="E52" s="138">
        <f t="shared" si="8"/>
        <v>131</v>
      </c>
      <c r="F52" s="138">
        <f t="shared" si="8"/>
        <v>149</v>
      </c>
      <c r="G52" s="78"/>
      <c r="H52" s="78"/>
      <c r="I52" s="78"/>
      <c r="J52" s="78"/>
      <c r="K52" s="78"/>
      <c r="L52" s="81"/>
      <c r="M52" s="139">
        <f t="shared" ref="M52:N52" si="9">SUM(M9:M49)</f>
        <v>0</v>
      </c>
      <c r="N52" s="140">
        <f t="shared" si="9"/>
        <v>0</v>
      </c>
    </row>
    <row r="54" spans="1:15" s="63" customFormat="1" x14ac:dyDescent="0.35"/>
    <row r="55" spans="1:15" ht="15" thickBot="1" x14ac:dyDescent="0.4">
      <c r="M55" s="69"/>
      <c r="N55" s="69"/>
      <c r="O55" s="69"/>
    </row>
    <row r="56" spans="1:15" s="56" customFormat="1" ht="27.65" customHeight="1" thickBot="1" x14ac:dyDescent="0.4">
      <c r="A56" s="187" t="s">
        <v>79</v>
      </c>
      <c r="B56" s="188"/>
      <c r="C56" s="188"/>
      <c r="D56" s="188"/>
      <c r="E56" s="188"/>
      <c r="F56" s="188"/>
      <c r="G56" s="189"/>
      <c r="H56" s="141"/>
      <c r="I56" s="141"/>
      <c r="J56" s="141"/>
      <c r="K56" s="141"/>
      <c r="L56" s="141"/>
      <c r="M56" s="141"/>
      <c r="N56" s="66"/>
    </row>
    <row r="58" spans="1:15" x14ac:dyDescent="0.35">
      <c r="N58" s="64"/>
    </row>
    <row r="59" spans="1:15" x14ac:dyDescent="0.35">
      <c r="B59" s="64"/>
      <c r="C59" s="64"/>
      <c r="D59" s="64"/>
      <c r="E59" s="64"/>
      <c r="F59" s="64"/>
      <c r="G59" s="64"/>
    </row>
    <row r="61" spans="1:15" x14ac:dyDescent="0.35">
      <c r="M61" s="64"/>
      <c r="N61" s="64"/>
    </row>
    <row r="64" spans="1:15" x14ac:dyDescent="0.35">
      <c r="L64" s="64"/>
    </row>
  </sheetData>
  <sheetProtection algorithmName="SHA-512" hashValue="9p/XN9ihWgWVXq/xKmpnfpOl2DRyNNhruqZNff1PINtfJRBxzQ40IimhOmmwXYa1ouA38U4FPczQQjfFygBoiQ==" saltValue="orBFs9Ibs7uE8IGHfwuyCA==" spinCount="100000" sheet="1" objects="1" scenarios="1" selectLockedCells="1" selectUnlockedCells="1"/>
  <mergeCells count="15">
    <mergeCell ref="A1:N1"/>
    <mergeCell ref="A3:N3"/>
    <mergeCell ref="H5:N5"/>
    <mergeCell ref="A5:B5"/>
    <mergeCell ref="A56:G56"/>
    <mergeCell ref="A7:A8"/>
    <mergeCell ref="N7:N8"/>
    <mergeCell ref="G7:G8"/>
    <mergeCell ref="M7:M8"/>
    <mergeCell ref="B7:B8"/>
    <mergeCell ref="C7:C8"/>
    <mergeCell ref="D7:D8"/>
    <mergeCell ref="E7:E8"/>
    <mergeCell ref="F7:F8"/>
    <mergeCell ref="L7:L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661AE-6F64-40BB-9E41-AA3D933BB176}">
  <sheetPr>
    <tabColor rgb="FFFFFF00"/>
  </sheetPr>
  <dimension ref="A1:S1000"/>
  <sheetViews>
    <sheetView tabSelected="1" zoomScale="90" zoomScaleNormal="90" workbookViewId="0"/>
  </sheetViews>
  <sheetFormatPr baseColWidth="10" defaultColWidth="14.453125" defaultRowHeight="14.5" x14ac:dyDescent="0.35"/>
  <cols>
    <col min="1" max="1" width="55.453125" style="5" customWidth="1"/>
    <col min="2" max="2" width="67.54296875" style="5" customWidth="1"/>
    <col min="3" max="5" width="32.453125" style="5" customWidth="1"/>
    <col min="6" max="8" width="30.54296875" style="5" customWidth="1"/>
    <col min="9" max="9" width="32.7265625" style="5" customWidth="1"/>
    <col min="10" max="12" width="10.54296875" style="5" customWidth="1"/>
    <col min="13" max="13" width="16.7265625" style="5" customWidth="1"/>
    <col min="14" max="14" width="14.54296875" style="5" customWidth="1"/>
    <col min="15" max="19" width="10.54296875" style="5" customWidth="1"/>
    <col min="20" max="20" width="17" style="5" customWidth="1"/>
    <col min="21" max="31" width="10.7265625" style="5" customWidth="1"/>
    <col min="32" max="16384" width="14.453125" style="5"/>
  </cols>
  <sheetData>
    <row r="1" spans="1:19" s="9" customFormat="1" ht="119.15" customHeight="1" thickBot="1" x14ac:dyDescent="0.4">
      <c r="A1" s="8"/>
      <c r="B1" s="184" t="s">
        <v>85</v>
      </c>
      <c r="C1" s="185"/>
      <c r="D1" s="185"/>
      <c r="E1" s="185"/>
      <c r="F1" s="185"/>
      <c r="G1" s="185"/>
      <c r="H1" s="185"/>
      <c r="I1" s="186"/>
      <c r="J1" s="17"/>
      <c r="K1" s="17"/>
      <c r="L1" s="17"/>
      <c r="M1" s="17"/>
      <c r="N1" s="17"/>
      <c r="O1" s="17"/>
      <c r="P1" s="17"/>
      <c r="Q1" s="17"/>
      <c r="R1" s="17"/>
    </row>
    <row r="2" spans="1:19" s="9" customFormat="1" ht="15" customHeight="1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1:19" ht="25" customHeight="1" x14ac:dyDescent="0.35">
      <c r="A3" s="210" t="s">
        <v>88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6"/>
    </row>
    <row r="4" spans="1:19" s="11" customFormat="1" ht="12" x14ac:dyDescent="0.3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 s="14" customFormat="1" ht="39.5" customHeight="1" x14ac:dyDescent="0.3">
      <c r="A5" s="15" t="s">
        <v>1</v>
      </c>
      <c r="B5" s="15"/>
      <c r="C5" s="157"/>
      <c r="D5" s="157"/>
      <c r="E5" s="218">
        <f>BPU!C5</f>
        <v>0</v>
      </c>
      <c r="F5" s="219"/>
      <c r="G5" s="219"/>
      <c r="H5" s="219"/>
      <c r="I5" s="219"/>
      <c r="J5" s="73"/>
      <c r="K5" s="73"/>
      <c r="L5" s="73"/>
      <c r="M5" s="73"/>
      <c r="N5" s="73"/>
      <c r="O5" s="73"/>
      <c r="P5" s="73"/>
      <c r="Q5" s="73"/>
      <c r="R5" s="73"/>
      <c r="S5" s="16"/>
    </row>
    <row r="6" spans="1:19" s="14" customFormat="1" ht="20.149999999999999" customHeight="1" x14ac:dyDescent="0.3">
      <c r="A6" s="15"/>
      <c r="B6" s="15"/>
      <c r="C6" s="15"/>
      <c r="D6" s="15"/>
      <c r="E6" s="129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6"/>
    </row>
    <row r="7" spans="1:19" s="11" customFormat="1" ht="40" customHeight="1" x14ac:dyDescent="0.3">
      <c r="A7" s="12"/>
      <c r="C7" s="211" t="s">
        <v>76</v>
      </c>
      <c r="D7" s="215"/>
      <c r="E7" s="216"/>
      <c r="F7" s="206" t="s">
        <v>3</v>
      </c>
      <c r="G7" s="217" t="s">
        <v>78</v>
      </c>
      <c r="H7" s="215"/>
      <c r="I7" s="216"/>
    </row>
    <row r="8" spans="1:19" s="11" customFormat="1" ht="40" customHeight="1" x14ac:dyDescent="0.35">
      <c r="A8" s="211"/>
      <c r="B8" s="209"/>
      <c r="C8" s="1" t="s">
        <v>74</v>
      </c>
      <c r="D8" s="1" t="s">
        <v>75</v>
      </c>
      <c r="E8" s="18" t="s">
        <v>77</v>
      </c>
      <c r="F8" s="207"/>
      <c r="G8" s="1" t="s">
        <v>74</v>
      </c>
      <c r="H8" s="1" t="s">
        <v>75</v>
      </c>
      <c r="I8" s="18" t="s">
        <v>77</v>
      </c>
    </row>
    <row r="9" spans="1:19" s="11" customFormat="1" ht="40" customHeight="1" x14ac:dyDescent="0.3">
      <c r="A9" s="212" t="s">
        <v>4</v>
      </c>
      <c r="B9" s="22" t="s">
        <v>12</v>
      </c>
      <c r="C9" s="132">
        <f>'LOC-ENT-MAINT'!M50</f>
        <v>0</v>
      </c>
      <c r="D9" s="132">
        <f>'LOC-ENT-MAINT'!M51</f>
        <v>0</v>
      </c>
      <c r="E9" s="19">
        <f>'LOC-ENT-MAINT'!M52</f>
        <v>0</v>
      </c>
      <c r="F9" s="20">
        <f>BPU!G12</f>
        <v>0</v>
      </c>
      <c r="G9" s="132">
        <f t="shared" ref="G9:H11" si="0">C9*1.2</f>
        <v>0</v>
      </c>
      <c r="H9" s="132">
        <f t="shared" si="0"/>
        <v>0</v>
      </c>
      <c r="I9" s="19">
        <f>E9+E9*F9</f>
        <v>0</v>
      </c>
    </row>
    <row r="10" spans="1:19" s="11" customFormat="1" ht="40" customHeight="1" x14ac:dyDescent="0.3">
      <c r="A10" s="213"/>
      <c r="B10" s="22" t="s">
        <v>66</v>
      </c>
      <c r="C10" s="132">
        <f>COLLECTE!G50</f>
        <v>0</v>
      </c>
      <c r="D10" s="132">
        <f>COLLECTE!G51</f>
        <v>0</v>
      </c>
      <c r="E10" s="19">
        <f>COLLECTE!G52</f>
        <v>0</v>
      </c>
      <c r="F10" s="20">
        <f>BPU!G13</f>
        <v>0</v>
      </c>
      <c r="G10" s="132">
        <f t="shared" si="0"/>
        <v>0</v>
      </c>
      <c r="H10" s="132">
        <f t="shared" si="0"/>
        <v>0</v>
      </c>
      <c r="I10" s="19">
        <f t="shared" ref="I10:I11" si="1">E10+E10*F10</f>
        <v>0</v>
      </c>
    </row>
    <row r="11" spans="1:19" s="11" customFormat="1" ht="40" customHeight="1" x14ac:dyDescent="0.3">
      <c r="A11" s="214"/>
      <c r="B11" s="22" t="s">
        <v>67</v>
      </c>
      <c r="C11" s="132">
        <f>TRAITEMENT!N50</f>
        <v>0</v>
      </c>
      <c r="D11" s="132">
        <f>TRAITEMENT!N51</f>
        <v>0</v>
      </c>
      <c r="E11" s="19">
        <f>TRAITEMENT!N52</f>
        <v>0</v>
      </c>
      <c r="F11" s="20">
        <f>BPU!G14</f>
        <v>0</v>
      </c>
      <c r="G11" s="132">
        <f t="shared" si="0"/>
        <v>0</v>
      </c>
      <c r="H11" s="132">
        <f t="shared" si="0"/>
        <v>0</v>
      </c>
      <c r="I11" s="19">
        <f t="shared" si="1"/>
        <v>0</v>
      </c>
    </row>
    <row r="12" spans="1:19" s="11" customFormat="1" ht="40" customHeight="1" x14ac:dyDescent="0.35">
      <c r="A12" s="208" t="s">
        <v>5</v>
      </c>
      <c r="B12" s="209"/>
      <c r="C12" s="142">
        <f>C9+C10+C11</f>
        <v>0</v>
      </c>
      <c r="D12" s="142">
        <f>D9+D10+D11</f>
        <v>0</v>
      </c>
      <c r="E12" s="21">
        <f>E9+E10+E11</f>
        <v>0</v>
      </c>
      <c r="F12" s="144"/>
      <c r="G12" s="143">
        <f>G9+G10+G11</f>
        <v>0</v>
      </c>
      <c r="H12" s="143">
        <f>H9+H10+H11</f>
        <v>0</v>
      </c>
      <c r="I12" s="21">
        <f>I9+I10+I11</f>
        <v>0</v>
      </c>
    </row>
    <row r="13" spans="1:19" s="11" customFormat="1" ht="40" customHeight="1" x14ac:dyDescent="0.35">
      <c r="A13" s="2"/>
      <c r="B13" s="3"/>
      <c r="C13" s="3"/>
      <c r="D13" s="3"/>
      <c r="E13" s="4"/>
      <c r="F13" s="5"/>
      <c r="G13" s="5"/>
      <c r="H13" s="5"/>
      <c r="I13" s="5"/>
    </row>
    <row r="14" spans="1:19" s="11" customFormat="1" ht="40" customHeight="1" x14ac:dyDescent="0.3">
      <c r="A14" s="203" t="s">
        <v>13</v>
      </c>
      <c r="B14" s="204"/>
      <c r="C14" s="204"/>
      <c r="D14" s="205"/>
      <c r="E14" s="79">
        <f>E12</f>
        <v>0</v>
      </c>
      <c r="F14" s="23"/>
      <c r="G14" s="131"/>
      <c r="H14" s="131"/>
    </row>
    <row r="15" spans="1:19" s="11" customFormat="1" ht="15.75" customHeight="1" x14ac:dyDescent="0.3">
      <c r="A15" s="12"/>
    </row>
    <row r="16" spans="1:19" s="11" customFormat="1" ht="40" customHeight="1" x14ac:dyDescent="0.3">
      <c r="A16" s="203" t="s">
        <v>18</v>
      </c>
      <c r="B16" s="204"/>
      <c r="C16" s="204"/>
      <c r="D16" s="205"/>
      <c r="E16" s="80">
        <f>I12</f>
        <v>0</v>
      </c>
      <c r="F16" s="23"/>
      <c r="G16" s="131"/>
      <c r="H16" s="131"/>
    </row>
    <row r="17" spans="1:8" s="11" customFormat="1" ht="15.75" customHeight="1" x14ac:dyDescent="0.3">
      <c r="A17" s="12"/>
      <c r="H17" s="133"/>
    </row>
    <row r="18" spans="1:8" s="11" customFormat="1" ht="15.75" customHeight="1" x14ac:dyDescent="0.3">
      <c r="A18" s="12"/>
    </row>
    <row r="19" spans="1:8" s="11" customFormat="1" ht="15.75" customHeight="1" x14ac:dyDescent="0.3">
      <c r="A19" s="12"/>
    </row>
    <row r="20" spans="1:8" s="11" customFormat="1" ht="15.75" customHeight="1" x14ac:dyDescent="0.3">
      <c r="A20" s="12"/>
    </row>
    <row r="21" spans="1:8" s="11" customFormat="1" ht="15.75" customHeight="1" x14ac:dyDescent="0.3">
      <c r="A21" s="12"/>
    </row>
    <row r="22" spans="1:8" s="11" customFormat="1" ht="15.75" customHeight="1" x14ac:dyDescent="0.3">
      <c r="A22" s="12"/>
    </row>
    <row r="23" spans="1:8" s="11" customFormat="1" ht="15.75" customHeight="1" x14ac:dyDescent="0.3">
      <c r="A23" s="12"/>
    </row>
    <row r="24" spans="1:8" s="11" customFormat="1" ht="15.75" customHeight="1" x14ac:dyDescent="0.3">
      <c r="A24" s="12"/>
    </row>
    <row r="25" spans="1:8" s="11" customFormat="1" ht="15.75" customHeight="1" x14ac:dyDescent="0.3">
      <c r="A25" s="12"/>
    </row>
    <row r="26" spans="1:8" s="11" customFormat="1" ht="15.75" customHeight="1" x14ac:dyDescent="0.3">
      <c r="A26" s="12"/>
    </row>
    <row r="27" spans="1:8" s="11" customFormat="1" ht="15.75" customHeight="1" x14ac:dyDescent="0.3">
      <c r="A27" s="12"/>
    </row>
    <row r="28" spans="1:8" s="11" customFormat="1" ht="15.75" customHeight="1" x14ac:dyDescent="0.3">
      <c r="A28" s="12"/>
    </row>
    <row r="29" spans="1:8" s="11" customFormat="1" ht="15.75" customHeight="1" x14ac:dyDescent="0.3">
      <c r="A29" s="12"/>
    </row>
    <row r="30" spans="1:8" s="11" customFormat="1" ht="15.75" customHeight="1" x14ac:dyDescent="0.3">
      <c r="A30" s="12"/>
    </row>
    <row r="31" spans="1:8" s="11" customFormat="1" ht="15.75" customHeight="1" x14ac:dyDescent="0.3">
      <c r="A31" s="12"/>
    </row>
    <row r="32" spans="1:8" s="11" customFormat="1" ht="15.75" customHeight="1" x14ac:dyDescent="0.3">
      <c r="A32" s="12"/>
    </row>
    <row r="33" spans="1:1" s="11" customFormat="1" ht="15.75" customHeight="1" x14ac:dyDescent="0.3">
      <c r="A33" s="12"/>
    </row>
    <row r="34" spans="1:1" s="11" customFormat="1" ht="15.75" customHeight="1" x14ac:dyDescent="0.3">
      <c r="A34" s="12"/>
    </row>
    <row r="35" spans="1:1" s="11" customFormat="1" ht="15.75" customHeight="1" x14ac:dyDescent="0.3">
      <c r="A35" s="12"/>
    </row>
    <row r="36" spans="1:1" s="11" customFormat="1" ht="15.75" customHeight="1" x14ac:dyDescent="0.3">
      <c r="A36" s="12"/>
    </row>
    <row r="37" spans="1:1" s="11" customFormat="1" ht="15.75" customHeight="1" x14ac:dyDescent="0.3">
      <c r="A37" s="12"/>
    </row>
    <row r="38" spans="1:1" s="11" customFormat="1" ht="15.75" customHeight="1" x14ac:dyDescent="0.3">
      <c r="A38" s="12"/>
    </row>
    <row r="39" spans="1:1" s="11" customFormat="1" ht="15.75" customHeight="1" x14ac:dyDescent="0.3">
      <c r="A39" s="12"/>
    </row>
    <row r="40" spans="1:1" s="11" customFormat="1" ht="15.75" customHeight="1" x14ac:dyDescent="0.3">
      <c r="A40" s="12"/>
    </row>
    <row r="41" spans="1:1" s="11" customFormat="1" ht="15.75" customHeight="1" x14ac:dyDescent="0.3">
      <c r="A41" s="12"/>
    </row>
    <row r="42" spans="1:1" s="11" customFormat="1" ht="15.75" customHeight="1" x14ac:dyDescent="0.3">
      <c r="A42" s="12"/>
    </row>
    <row r="43" spans="1:1" s="11" customFormat="1" ht="15.75" customHeight="1" x14ac:dyDescent="0.3">
      <c r="A43" s="12"/>
    </row>
    <row r="44" spans="1:1" s="11" customFormat="1" ht="15.75" customHeight="1" x14ac:dyDescent="0.3">
      <c r="A44" s="12"/>
    </row>
    <row r="45" spans="1:1" s="11" customFormat="1" ht="15.75" customHeight="1" x14ac:dyDescent="0.3">
      <c r="A45" s="12"/>
    </row>
    <row r="46" spans="1:1" s="11" customFormat="1" ht="15.75" customHeight="1" x14ac:dyDescent="0.3">
      <c r="A46" s="12"/>
    </row>
    <row r="47" spans="1:1" s="11" customFormat="1" ht="15.75" customHeight="1" x14ac:dyDescent="0.3">
      <c r="A47" s="12"/>
    </row>
    <row r="48" spans="1:1" s="7" customFormat="1" ht="15.75" customHeight="1" x14ac:dyDescent="0.35">
      <c r="A48" s="13"/>
    </row>
    <row r="49" spans="1:1" s="7" customFormat="1" ht="15.75" customHeight="1" x14ac:dyDescent="0.35">
      <c r="A49" s="13"/>
    </row>
    <row r="50" spans="1:1" s="7" customFormat="1" ht="15.75" customHeight="1" x14ac:dyDescent="0.35">
      <c r="A50" s="13"/>
    </row>
    <row r="51" spans="1:1" s="7" customFormat="1" ht="15.75" customHeight="1" x14ac:dyDescent="0.35">
      <c r="A51" s="13"/>
    </row>
    <row r="52" spans="1:1" s="7" customFormat="1" ht="15.75" customHeight="1" x14ac:dyDescent="0.35">
      <c r="A52" s="13"/>
    </row>
    <row r="53" spans="1:1" s="7" customFormat="1" ht="15.75" customHeight="1" x14ac:dyDescent="0.35">
      <c r="A53" s="13"/>
    </row>
    <row r="54" spans="1:1" s="7" customFormat="1" ht="15.75" customHeight="1" x14ac:dyDescent="0.35">
      <c r="A54" s="13"/>
    </row>
    <row r="55" spans="1:1" s="7" customFormat="1" ht="15.75" customHeight="1" x14ac:dyDescent="0.35">
      <c r="A55" s="13"/>
    </row>
    <row r="56" spans="1:1" s="7" customFormat="1" ht="15.75" customHeight="1" x14ac:dyDescent="0.35">
      <c r="A56" s="13"/>
    </row>
    <row r="57" spans="1:1" s="7" customFormat="1" ht="15.75" customHeight="1" x14ac:dyDescent="0.35">
      <c r="A57" s="13"/>
    </row>
    <row r="58" spans="1:1" s="7" customFormat="1" ht="15.75" customHeight="1" x14ac:dyDescent="0.35">
      <c r="A58" s="13"/>
    </row>
    <row r="59" spans="1:1" s="7" customFormat="1" ht="15.75" customHeight="1" x14ac:dyDescent="0.35">
      <c r="A59" s="13"/>
    </row>
    <row r="60" spans="1:1" s="7" customFormat="1" ht="15.75" customHeight="1" x14ac:dyDescent="0.35"/>
    <row r="61" spans="1:1" s="7" customFormat="1" ht="15.75" customHeight="1" x14ac:dyDescent="0.35"/>
    <row r="62" spans="1:1" s="7" customFormat="1" ht="15.75" customHeight="1" x14ac:dyDescent="0.35"/>
    <row r="63" spans="1:1" s="7" customFormat="1" ht="15.75" customHeight="1" x14ac:dyDescent="0.35"/>
    <row r="64" spans="1:1" s="7" customFormat="1" ht="15.75" customHeight="1" x14ac:dyDescent="0.35"/>
    <row r="65" s="7" customFormat="1" ht="15.75" customHeight="1" x14ac:dyDescent="0.35"/>
    <row r="66" s="7" customFormat="1" ht="15.75" customHeight="1" x14ac:dyDescent="0.35"/>
    <row r="67" s="7" customFormat="1" ht="15.75" customHeight="1" x14ac:dyDescent="0.35"/>
    <row r="68" s="7" customFormat="1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" customHeight="1" x14ac:dyDescent="0.35"/>
    <row r="991" ht="15" customHeight="1" x14ac:dyDescent="0.35"/>
    <row r="992" ht="15" customHeight="1" x14ac:dyDescent="0.35"/>
    <row r="993" ht="15" customHeight="1" x14ac:dyDescent="0.35"/>
    <row r="994" ht="15" customHeight="1" x14ac:dyDescent="0.35"/>
    <row r="995" ht="15" customHeight="1" x14ac:dyDescent="0.35"/>
    <row r="996" ht="15" customHeight="1" x14ac:dyDescent="0.35"/>
    <row r="997" ht="15" customHeight="1" x14ac:dyDescent="0.35"/>
    <row r="998" ht="15" customHeight="1" x14ac:dyDescent="0.35"/>
    <row r="999" ht="15" customHeight="1" x14ac:dyDescent="0.35"/>
    <row r="1000" ht="15" customHeight="1" x14ac:dyDescent="0.35"/>
  </sheetData>
  <sheetProtection algorithmName="SHA-512" hashValue="BwEjuwhSa4CSaIN0I6kWVjOVNy8rNgu7ThWpItJZMQQMvceInbrALZjnr1nzMOAQosX9IySzHQSQeIhF8r8HyQ==" saltValue="J/E/u9a6UvGpXadClDrrWA==" spinCount="100000" sheet="1" selectLockedCells="1"/>
  <mergeCells count="11">
    <mergeCell ref="A14:D14"/>
    <mergeCell ref="A16:D16"/>
    <mergeCell ref="F7:F8"/>
    <mergeCell ref="A12:B12"/>
    <mergeCell ref="B1:I1"/>
    <mergeCell ref="A3:R3"/>
    <mergeCell ref="A8:B8"/>
    <mergeCell ref="A9:A11"/>
    <mergeCell ref="C7:E7"/>
    <mergeCell ref="G7:I7"/>
    <mergeCell ref="E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BPU</vt:lpstr>
      <vt:lpstr>LOC-ENT-MAINT</vt:lpstr>
      <vt:lpstr>COLLECTE</vt:lpstr>
      <vt:lpstr>TRAITEMENT</vt:lpstr>
      <vt:lpstr>SYNTHESE SCENARIO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Veronique PINTUS</dc:creator>
  <cp:lastModifiedBy>SIGNORET Stephane</cp:lastModifiedBy>
  <cp:revision>1</cp:revision>
  <dcterms:created xsi:type="dcterms:W3CDTF">2014-07-21T14:01:59Z</dcterms:created>
  <dcterms:modified xsi:type="dcterms:W3CDTF">2026-01-30T14:57:14Z</dcterms:modified>
</cp:coreProperties>
</file>